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Формы протоколов на 08.07.21\"/>
    </mc:Choice>
  </mc:AlternateContent>
  <bookViews>
    <workbookView xWindow="0" yWindow="0" windowWidth="20490" windowHeight="7755" tabRatio="789"/>
  </bookViews>
  <sheets>
    <sheet name="групповая гонка" sheetId="94" r:id="rId1"/>
  </sheets>
  <definedNames>
    <definedName name="_xlnm.Print_Titles" localSheetId="0">'групповая гонка'!$21:$22</definedName>
    <definedName name="_xlnm.Print_Area" localSheetId="0">'групповая гонка'!$A$1:$L$160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9" i="94" l="1"/>
  <c r="I24" i="94"/>
  <c r="J24" i="94"/>
  <c r="J23" i="94"/>
  <c r="J26" i="94"/>
  <c r="J27" i="94"/>
  <c r="J28" i="94"/>
  <c r="J29" i="94"/>
  <c r="J30" i="94"/>
  <c r="J31" i="94"/>
  <c r="J32" i="94"/>
  <c r="J33" i="94"/>
  <c r="J34" i="94"/>
  <c r="J35" i="94"/>
  <c r="J36" i="94"/>
  <c r="J37" i="94"/>
  <c r="J38" i="94"/>
  <c r="J39" i="94"/>
  <c r="J40" i="94"/>
  <c r="J41" i="94"/>
  <c r="J42" i="94"/>
  <c r="J43" i="94"/>
  <c r="J44" i="94"/>
  <c r="J45" i="94"/>
  <c r="J46" i="94"/>
  <c r="J47" i="94"/>
  <c r="J48" i="94"/>
  <c r="J49" i="94"/>
  <c r="J50" i="94"/>
  <c r="J51" i="94"/>
  <c r="J52" i="94"/>
  <c r="J53" i="94"/>
  <c r="J54" i="94"/>
  <c r="J55" i="94"/>
  <c r="J56" i="94"/>
  <c r="J57" i="94"/>
  <c r="J58" i="94"/>
  <c r="J59" i="94"/>
  <c r="J60" i="94"/>
  <c r="J61" i="94"/>
  <c r="J62" i="94"/>
  <c r="J63" i="94"/>
  <c r="J64" i="94"/>
  <c r="J65" i="94"/>
  <c r="J66" i="94"/>
  <c r="J67" i="94"/>
  <c r="J68" i="94"/>
  <c r="J69" i="94"/>
  <c r="J70" i="94"/>
  <c r="J71" i="94"/>
  <c r="J72" i="94"/>
  <c r="J73" i="94"/>
  <c r="J74" i="94"/>
  <c r="J75" i="94"/>
  <c r="J76" i="94"/>
  <c r="J77" i="94"/>
  <c r="J78" i="94"/>
  <c r="J79" i="94"/>
  <c r="J80" i="94"/>
  <c r="J81" i="94"/>
  <c r="J82" i="94"/>
  <c r="J83" i="94"/>
  <c r="J84" i="94"/>
  <c r="J85" i="94"/>
  <c r="J86" i="94"/>
  <c r="J87" i="94"/>
  <c r="J88" i="94"/>
  <c r="J89" i="94"/>
  <c r="J90" i="94"/>
  <c r="J91" i="94"/>
  <c r="J92" i="94"/>
  <c r="J93" i="94"/>
  <c r="J94" i="94"/>
  <c r="J95" i="94"/>
  <c r="J96" i="94"/>
  <c r="J97" i="94"/>
  <c r="J98" i="94"/>
  <c r="J99" i="94"/>
  <c r="J100" i="94"/>
  <c r="J101" i="94"/>
  <c r="J25" i="94"/>
  <c r="I160" i="94" l="1"/>
  <c r="E160" i="94"/>
  <c r="L150" i="94"/>
  <c r="L149" i="94"/>
  <c r="L148" i="94"/>
  <c r="L147" i="94"/>
  <c r="L146" i="94"/>
  <c r="L145" i="94"/>
  <c r="L144" i="94"/>
  <c r="H151" i="94"/>
  <c r="H150" i="94"/>
  <c r="H148" i="94"/>
  <c r="H147" i="94"/>
  <c r="H146" i="94" l="1"/>
  <c r="H145" i="94" s="1"/>
  <c r="I35" i="94"/>
  <c r="I36" i="94"/>
  <c r="I37" i="94"/>
  <c r="I38" i="94"/>
  <c r="I39" i="94"/>
  <c r="I40" i="94"/>
  <c r="I41" i="94"/>
  <c r="I42" i="94"/>
  <c r="I43" i="94"/>
  <c r="I44" i="94"/>
  <c r="I45" i="94"/>
  <c r="I46" i="94"/>
  <c r="I47" i="94"/>
  <c r="I48" i="94"/>
  <c r="I49" i="94"/>
  <c r="I50" i="94"/>
  <c r="I51" i="94"/>
  <c r="I52" i="94"/>
  <c r="I53" i="94"/>
  <c r="I54" i="94"/>
  <c r="I55" i="94"/>
  <c r="I56" i="94"/>
  <c r="I57" i="94"/>
  <c r="I58" i="94"/>
  <c r="I59" i="94"/>
  <c r="I60" i="94"/>
  <c r="I61" i="94"/>
  <c r="I62" i="94"/>
  <c r="I63" i="94"/>
  <c r="I64" i="94"/>
  <c r="I65" i="94"/>
  <c r="I66" i="94"/>
  <c r="I67" i="94"/>
  <c r="I68" i="94"/>
  <c r="I69" i="94"/>
  <c r="I70" i="94"/>
  <c r="I71" i="94"/>
  <c r="I72" i="94"/>
  <c r="I73" i="94"/>
  <c r="I74" i="94"/>
  <c r="I75" i="94"/>
  <c r="I76" i="94"/>
  <c r="I77" i="94"/>
  <c r="I78" i="94"/>
  <c r="I79" i="94"/>
  <c r="I80" i="94"/>
  <c r="I81" i="94"/>
  <c r="I82" i="94"/>
  <c r="I83" i="94"/>
  <c r="I84" i="94"/>
  <c r="I85" i="94"/>
  <c r="I86" i="94"/>
  <c r="I87" i="94"/>
  <c r="I88" i="94"/>
  <c r="I89" i="94"/>
  <c r="I90" i="94"/>
  <c r="I91" i="94"/>
  <c r="I92" i="94"/>
  <c r="I93" i="94"/>
  <c r="I94" i="94"/>
  <c r="I95" i="94"/>
  <c r="I96" i="94"/>
  <c r="I97" i="94"/>
  <c r="I98" i="94"/>
  <c r="I99" i="94"/>
  <c r="I100" i="94"/>
  <c r="I101" i="94"/>
  <c r="I25" i="94"/>
  <c r="I26" i="94"/>
  <c r="I27" i="94"/>
  <c r="I28" i="94"/>
  <c r="I29" i="94"/>
  <c r="I30" i="94"/>
  <c r="I31" i="94"/>
  <c r="I32" i="94"/>
  <c r="I33" i="94"/>
  <c r="I34" i="94"/>
</calcChain>
</file>

<file path=xl/sharedStrings.xml><?xml version="1.0" encoding="utf-8"?>
<sst xmlns="http://schemas.openxmlformats.org/spreadsheetml/2006/main" count="592" uniqueCount="322">
  <si>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</si>
  <si>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</si>
  <si>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</si>
  <si>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</si>
  <si>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</si>
  <si>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</si>
  <si>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</si>
  <si>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</si>
  <si>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</si>
  <si>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</si>
  <si>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</si>
  <si>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</si>
  <si>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</si>
  <si>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</si>
  <si>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</si>
  <si>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</si>
  <si>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</si>
  <si>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</si>
  <si>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</si>
  <si>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</si>
  <si>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</si>
  <si>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</si>
  <si>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</si>
  <si>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</si>
  <si>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</si>
  <si>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</si>
  <si>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</si>
  <si>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Московская область</t>
  </si>
  <si>
    <t>Москва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</si>
  <si>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</si>
  <si>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</si>
  <si>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</si>
  <si>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</si>
  <si>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</si>
  <si>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</si>
  <si>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</si>
  <si>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</si>
  <si>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</si>
  <si>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</si>
  <si>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</si>
  <si>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</si>
  <si>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Самарская область</t>
  </si>
  <si>
    <t>Тульская область</t>
  </si>
  <si>
    <t>Краснодарский край</t>
  </si>
  <si>
    <t>ДИСТАНЦИЯ: ДЛИНА КРУГА/КРУГОВ</t>
  </si>
  <si>
    <t>1 СР</t>
  </si>
  <si>
    <t>Орловская область</t>
  </si>
  <si>
    <t/>
  </si>
  <si>
    <t>Псковская область</t>
  </si>
  <si>
    <t>ВСЕРОССИЙСКИЕ СОРЕВНОВАНИЯ</t>
  </si>
  <si>
    <t>АГАФОНОВ Егор</t>
  </si>
  <si>
    <t>ГУРЖИЙ Иван</t>
  </si>
  <si>
    <t>ПАЛШКОВ Арсений</t>
  </si>
  <si>
    <t>ПОЛЯКОВ Кирилл</t>
  </si>
  <si>
    <t>СИБИРКИН Антон</t>
  </si>
  <si>
    <t>АСАТРЯН Зорик</t>
  </si>
  <si>
    <t>Нижегородская область</t>
  </si>
  <si>
    <t>ГОЛУБЕВ Матвей</t>
  </si>
  <si>
    <t>РОМАНОВ Андрей</t>
  </si>
  <si>
    <t>ГАЛАХИН Владислав</t>
  </si>
  <si>
    <t>Ленинградская область</t>
  </si>
  <si>
    <t>СОЗИНОВ Владислав</t>
  </si>
  <si>
    <t>ФАУЗИ Андреас</t>
  </si>
  <si>
    <t>ЦВЕТКОВ Никита</t>
  </si>
  <si>
    <t>КИТАЕВ Андрей</t>
  </si>
  <si>
    <t>КУДРЯВЦЕВ Игорь</t>
  </si>
  <si>
    <t>ЛОШАКОВ Степан</t>
  </si>
  <si>
    <t>МОСОЛОВ Константин</t>
  </si>
  <si>
    <t>ПАВЛОВ Алексей</t>
  </si>
  <si>
    <t>МЕНЬШОВ Александр</t>
  </si>
  <si>
    <t>БУДИГАЙ Александр</t>
  </si>
  <si>
    <t>ЖИДКОВ Степан</t>
  </si>
  <si>
    <t>УЖЕВКО Роман</t>
  </si>
  <si>
    <t>БОНДАРЕНКО Мирон</t>
  </si>
  <si>
    <t>ГРЕБЕНЮКОВ Никита</t>
  </si>
  <si>
    <t>ЗЕМЕНОВ Илья</t>
  </si>
  <si>
    <t>ХАРЧЕНКО Алексей</t>
  </si>
  <si>
    <t>ЖОГЛО Ефим</t>
  </si>
  <si>
    <t>Воронежская область</t>
  </si>
  <si>
    <t>2 СР</t>
  </si>
  <si>
    <t>3 СР</t>
  </si>
  <si>
    <t>Осадки: без осадков</t>
  </si>
  <si>
    <t>Юноши 15-16 лет</t>
  </si>
  <si>
    <t>Министерство физической культуры и спорта Краснодарского края</t>
  </si>
  <si>
    <t>Федерация велосипедного спорта Кубани</t>
  </si>
  <si>
    <t>МЕСТО ПРОВЕДЕНИЯ: г. Анапа</t>
  </si>
  <si>
    <t>ДАТА ПРОВЕДЕНИЯ: 17 апреля 2021 года</t>
  </si>
  <si>
    <t>НАЧАЛО ГОНКИ: 11ч 00м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</si>
  <si>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14ч 00м</t>
    </r>
  </si>
  <si>
    <t>22,0 км /3</t>
  </si>
  <si>
    <t>МЕЛЬНИК А.И. (ВК, Г. Краснодар)</t>
  </si>
  <si>
    <t>ПОПП И.А. (1к., Краснодар)</t>
  </si>
  <si>
    <t>СОЛУКОВА Н.В. (ВК., г. Краснодар)</t>
  </si>
  <si>
    <t>ЛУНИН Михаил</t>
  </si>
  <si>
    <t>27.09.2005</t>
  </si>
  <si>
    <t>САВЕКИН Илья</t>
  </si>
  <si>
    <t>17.05.2005</t>
  </si>
  <si>
    <t>14.02.2005</t>
  </si>
  <si>
    <t>ШАИН Герман</t>
  </si>
  <si>
    <t>31.07.2005</t>
  </si>
  <si>
    <t>БОРТНИКОВ Георгий</t>
  </si>
  <si>
    <t>15.08.2006</t>
  </si>
  <si>
    <t>ТОКАРЕВ Матвей</t>
  </si>
  <si>
    <t>21.04.2006</t>
  </si>
  <si>
    <t>НИКОНОВ Александр</t>
  </si>
  <si>
    <t>07.06.2006</t>
  </si>
  <si>
    <t>КРАСНОВ Иван</t>
  </si>
  <si>
    <t>24.04.2005</t>
  </si>
  <si>
    <t>Удмуртская Республика</t>
  </si>
  <si>
    <t>КУЗНЕЦОВ Руслан</t>
  </si>
  <si>
    <t>14.03.2005</t>
  </si>
  <si>
    <t>БЕЛОУСОВ Иван</t>
  </si>
  <si>
    <t>16.05.2006</t>
  </si>
  <si>
    <t>ГОНЧАРОВ Владимир</t>
  </si>
  <si>
    <t>12.08.2005</t>
  </si>
  <si>
    <t>23.05.2005</t>
  </si>
  <si>
    <t>КАЗАКОВ Даниил</t>
  </si>
  <si>
    <t>08.01.2005</t>
  </si>
  <si>
    <t>ЛОЖКИН Дмитрий</t>
  </si>
  <si>
    <t>10.11.2005</t>
  </si>
  <si>
    <t>КЕРНИЦКИЙ Максим</t>
  </si>
  <si>
    <t>23.09.2006</t>
  </si>
  <si>
    <t>ПОПОВ Максим</t>
  </si>
  <si>
    <t>18.02.2006</t>
  </si>
  <si>
    <t>АЗИЗА Али</t>
  </si>
  <si>
    <t>21.09.2007</t>
  </si>
  <si>
    <t>ПУРЫГИН Максим</t>
  </si>
  <si>
    <t>17.06.2005</t>
  </si>
  <si>
    <t>Омская область</t>
  </si>
  <si>
    <t>ХАРЧЕНКО Никита</t>
  </si>
  <si>
    <t>21.02.2005</t>
  </si>
  <si>
    <t>Иркутская область</t>
  </si>
  <si>
    <t>ХЛУПОВ Дмитрий</t>
  </si>
  <si>
    <t>20.07.2005</t>
  </si>
  <si>
    <t>ШИШКОВ Степан</t>
  </si>
  <si>
    <t>08.03.2005</t>
  </si>
  <si>
    <t>Саратовская область</t>
  </si>
  <si>
    <t>БАРУШКО Никита</t>
  </si>
  <si>
    <t>28.08.2006</t>
  </si>
  <si>
    <t>МАЛЬЦЕВ Даниил</t>
  </si>
  <si>
    <t>15.12.2005</t>
  </si>
  <si>
    <t>КОЗУБЕНКО Алексей</t>
  </si>
  <si>
    <t>12.01.2005</t>
  </si>
  <si>
    <t>ВДОВИН Владислав</t>
  </si>
  <si>
    <t>26.06.2005</t>
  </si>
  <si>
    <t>02.02.2006</t>
  </si>
  <si>
    <t>10.03.2005</t>
  </si>
  <si>
    <t>10.04.2005</t>
  </si>
  <si>
    <t>КУЗЬМЕНКО Николай</t>
  </si>
  <si>
    <t>23.11.2005</t>
  </si>
  <si>
    <t>18.04.2005</t>
  </si>
  <si>
    <t>ИСАЕВ Владимир</t>
  </si>
  <si>
    <t>10.03.2007</t>
  </si>
  <si>
    <t>НИКОЛАЕВ Егор</t>
  </si>
  <si>
    <t>05.05.2005</t>
  </si>
  <si>
    <t>23.01.2005</t>
  </si>
  <si>
    <t>10.09.2006</t>
  </si>
  <si>
    <t>СЕМЕНОВ Александр</t>
  </si>
  <si>
    <t>28.01.2005</t>
  </si>
  <si>
    <t>МАЛЬЦЕВ Александер</t>
  </si>
  <si>
    <t>17.09.2006</t>
  </si>
  <si>
    <t>СЕВАСТЬЯ НОВ Тимофей</t>
  </si>
  <si>
    <t>16.04.2006</t>
  </si>
  <si>
    <t>Республика Крым</t>
  </si>
  <si>
    <t>ЕПИФАНОВ Вячеслав</t>
  </si>
  <si>
    <t>05.02.2005</t>
  </si>
  <si>
    <t>КИРИЛИН Алексей</t>
  </si>
  <si>
    <t>10.02.2006</t>
  </si>
  <si>
    <t>БАРАБАНОВ Матвей</t>
  </si>
  <si>
    <t>06.06.2005</t>
  </si>
  <si>
    <t>ПОПОВ Марк</t>
  </si>
  <si>
    <t>17.05.2007</t>
  </si>
  <si>
    <t>НИКОЛАЕВ Илья</t>
  </si>
  <si>
    <t>07.09.2005</t>
  </si>
  <si>
    <t>КИРСАНОВ Алексей</t>
  </si>
  <si>
    <t>27.02.2006</t>
  </si>
  <si>
    <t>ВОДОПЬЯНОВ Александр</t>
  </si>
  <si>
    <t>15.08.2005</t>
  </si>
  <si>
    <t>ТЛЮСТАНГЕЛОВ Даниил</t>
  </si>
  <si>
    <t>04.01.2006</t>
  </si>
  <si>
    <t>Республика Адыгея</t>
  </si>
  <si>
    <t>ЧЕРНОВ Денис</t>
  </si>
  <si>
    <t>08.04.2005</t>
  </si>
  <si>
    <t>УТЕШЕВ Олег</t>
  </si>
  <si>
    <t>12.03.2005</t>
  </si>
  <si>
    <t>БУХАРОВ Антон</t>
  </si>
  <si>
    <t>19.07.2005</t>
  </si>
  <si>
    <t>Республика Татарстан</t>
  </si>
  <si>
    <t>01.04.2005</t>
  </si>
  <si>
    <t>ЯКИМОВ Даниил</t>
  </si>
  <si>
    <t>04.03.2006</t>
  </si>
  <si>
    <t>12.05.2006</t>
  </si>
  <si>
    <t>05.10.2005</t>
  </si>
  <si>
    <t>ГЛОБИН Никита</t>
  </si>
  <si>
    <t>16.04.2005</t>
  </si>
  <si>
    <t>Ростовская область</t>
  </si>
  <si>
    <t>ПУШКАРЕВ Олег</t>
  </si>
  <si>
    <t>09.02.2005</t>
  </si>
  <si>
    <t>ДРЮКОВ Дмитрий</t>
  </si>
  <si>
    <t>20.07.2006</t>
  </si>
  <si>
    <t>18.01.2006</t>
  </si>
  <si>
    <t>13.11.2005</t>
  </si>
  <si>
    <t>05.06.2006</t>
  </si>
  <si>
    <t>ИВАНКОВ Ян</t>
  </si>
  <si>
    <t>06.01.2005</t>
  </si>
  <si>
    <t>ПРОШКИН Артем</t>
  </si>
  <si>
    <t>20.05.2005</t>
  </si>
  <si>
    <t>ДЕМИРЧЯН Артак</t>
  </si>
  <si>
    <t>09.06.2007</t>
  </si>
  <si>
    <t>ПАВЛОВ Ярослав</t>
  </si>
  <si>
    <t>29.10.2005</t>
  </si>
  <si>
    <t>КАЗАК Максим</t>
  </si>
  <si>
    <t>10.01.2006</t>
  </si>
  <si>
    <t>ЛОБЧУК Дмитрий</t>
  </si>
  <si>
    <t>06.06.2006</t>
  </si>
  <si>
    <t>21.03.2006</t>
  </si>
  <si>
    <t>МУКАДЯСОВ Роберт</t>
  </si>
  <si>
    <t>12.05.2005</t>
  </si>
  <si>
    <t>ПАВЛОВСКИЙ Дмитрий</t>
  </si>
  <si>
    <t>22.09.2007</t>
  </si>
  <si>
    <t>САМУСЕВ Иван</t>
  </si>
  <si>
    <t>29.08.2006</t>
  </si>
  <si>
    <t>СОКОЛОВ Савва</t>
  </si>
  <si>
    <t>06.07.2005</t>
  </si>
  <si>
    <t>06.09.2005</t>
  </si>
  <si>
    <t>ШИНКАРЕЦКИЙ Виталий</t>
  </si>
  <si>
    <t>04.01.2005</t>
  </si>
  <si>
    <t>21.06.2005</t>
  </si>
  <si>
    <t>ПРИДАТЧЕНКО Егор</t>
  </si>
  <si>
    <t>25.08.2006</t>
  </si>
  <si>
    <t>МЕЛЬНИКОВ Павел</t>
  </si>
  <si>
    <t>10.06.2005</t>
  </si>
  <si>
    <t>СЕРГЕЕВ Георгий</t>
  </si>
  <si>
    <t>31.08.2005</t>
  </si>
  <si>
    <t>ГАФИЯТОВ Булат</t>
  </si>
  <si>
    <t>28.03.2005</t>
  </si>
  <si>
    <t>КУЗЬМИН Кирилл</t>
  </si>
  <si>
    <t>22.03.2006</t>
  </si>
  <si>
    <t>28.06.2006</t>
  </si>
  <si>
    <t>05.06.2005</t>
  </si>
  <si>
    <t>29.06.2006</t>
  </si>
  <si>
    <t>ГАЗИЗОВ Данил</t>
  </si>
  <si>
    <t>16.08.2005</t>
  </si>
  <si>
    <t>МАТРОСОВ Денис</t>
  </si>
  <si>
    <t>01.02.2006</t>
  </si>
  <si>
    <t>ДАВЫДОВ Егор</t>
  </si>
  <si>
    <t>01.05.2006</t>
  </si>
  <si>
    <t>ГОЙДА Даниил</t>
  </si>
  <si>
    <t>29.02.2006</t>
  </si>
  <si>
    <t>БЕЛОРУСОВ Дмитрий</t>
  </si>
  <si>
    <t>12.12.2006</t>
  </si>
  <si>
    <t>САРОЯН Артур</t>
  </si>
  <si>
    <t>12.11.2006</t>
  </si>
  <si>
    <t>АНЮХИН Вячеслав</t>
  </si>
  <si>
    <t>19.09.2005</t>
  </si>
  <si>
    <t>12.04.2005</t>
  </si>
  <si>
    <t>ПАЗЫНИЧ Артем</t>
  </si>
  <si>
    <t>04.05.2005</t>
  </si>
  <si>
    <t>БАРАНОВ Кирилл</t>
  </si>
  <si>
    <t>03.04.2006</t>
  </si>
  <si>
    <t>ПОЛЕЩУК Илья</t>
  </si>
  <si>
    <t>27.10.2006</t>
  </si>
  <si>
    <t>ДАНИЛЕНКО Александр</t>
  </si>
  <si>
    <t>02.03.2006</t>
  </si>
  <si>
    <t>Новосибирская область</t>
  </si>
  <si>
    <t>25.03.2005</t>
  </si>
  <si>
    <t>02.09.2006</t>
  </si>
  <si>
    <t>ЖОВТЯК Андрей</t>
  </si>
  <si>
    <t>БОЧАРОВ Владимир</t>
  </si>
  <si>
    <t>09.02.2006</t>
  </si>
  <si>
    <t>ОРЛОВ Любомир</t>
  </si>
  <si>
    <t>06.03.2006</t>
  </si>
  <si>
    <t>АРТЮХИН Артем</t>
  </si>
  <si>
    <t>03.07.2005</t>
  </si>
  <si>
    <t>03.02.2005</t>
  </si>
  <si>
    <t>ПЕСТЕЛЕВ Денис</t>
  </si>
  <si>
    <t>27.12.2005</t>
  </si>
  <si>
    <t>05.10.2006</t>
  </si>
  <si>
    <t>16.11.2006</t>
  </si>
  <si>
    <t>ШКРЯБИН Арсен</t>
  </si>
  <si>
    <t>18.12.2006</t>
  </si>
  <si>
    <t>САВЕНКО Максим</t>
  </si>
  <si>
    <t>22.08.2006</t>
  </si>
  <si>
    <t>ЕРМОШИН Алексей</t>
  </si>
  <si>
    <t>20.04.2006</t>
  </si>
  <si>
    <t>ГУРЬЕВ Роман</t>
  </si>
  <si>
    <t>05.05.2006</t>
  </si>
  <si>
    <t>ГУРЬЯНОВ Данила</t>
  </si>
  <si>
    <t>14.10.2006</t>
  </si>
  <si>
    <t>БАЯНОВ Владислав</t>
  </si>
  <si>
    <t>13.01.2006</t>
  </si>
  <si>
    <t>ШУМИЛИН Егор</t>
  </si>
  <si>
    <t>08.07.2005</t>
  </si>
  <si>
    <t>ИСЛАМОВ Илья</t>
  </si>
  <si>
    <t>17.06.2006</t>
  </si>
  <si>
    <t>СМЕТАНИН Капитон</t>
  </si>
  <si>
    <t>18.07.2006</t>
  </si>
  <si>
    <t>МАЛЯНОВ Семен</t>
  </si>
  <si>
    <t>31.08.2006</t>
  </si>
  <si>
    <t>НОВИКОВ Александр</t>
  </si>
  <si>
    <t>30.03.2006</t>
  </si>
  <si>
    <t>СТАРОСТИН Александр</t>
  </si>
  <si>
    <t>16.03.2006</t>
  </si>
  <si>
    <t>ГОРШКОВ Арсений</t>
  </si>
  <si>
    <t>23.02.2006</t>
  </si>
  <si>
    <t>СОПИН Владислав</t>
  </si>
  <si>
    <t>13.12.2006</t>
  </si>
  <si>
    <t>БУГЕРА Владислав</t>
  </si>
  <si>
    <t>15.07.2006</t>
  </si>
  <si>
    <t>НФ</t>
  </si>
  <si>
    <t>НС</t>
  </si>
  <si>
    <t>Температура: +14+17</t>
  </si>
  <si>
    <t>Влажность: 31%</t>
  </si>
  <si>
    <t>1 сп.юн.р.</t>
  </si>
  <si>
    <t>НАЗВАНИЕ ТРАССЫ / РЕГ. НОМЕР: ххххххххх хххххх ххххх</t>
  </si>
  <si>
    <t>МАКСИМАЛЬНЫЙ ПЕРЕПАД (HD)(м): ххх</t>
  </si>
  <si>
    <t>СУММА ПОЛОЖИТЕЛЬНЫХ ПЕРЕПАДОВ ВЫСОТЫ НА ДИСТАНЦИИ (ТС)(м): хххх</t>
  </si>
  <si>
    <t>№ ВРВС: ХХХХХХХХХХХ</t>
  </si>
  <si>
    <t>№ ЕКП 2021: ХХХХХ</t>
  </si>
  <si>
    <t>Санкт-Петербург</t>
  </si>
  <si>
    <t>Лимит времени</t>
  </si>
  <si>
    <t>Ветер: 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</si>
</sst>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2" borderId="26" xfId="0" applyFont="1" applyFill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64" fontId="5" fillId="0" borderId="40" xfId="0" applyNumberFormat="1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top"/>
    </xf>
    <xf numFmtId="2" fontId="5" fillId="0" borderId="40" xfId="0" applyNumberFormat="1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1" fontId="5" fillId="0" borderId="1" xfId="0" applyNumberFormat="1" applyFont="1" applyBorder="1" applyAlignment="1">
      <alignment horizontal="left" vertical="top"/>
    </xf>
    <xf numFmtId="21" fontId="5" fillId="0" borderId="1" xfId="0" applyNumberFormat="1" applyFont="1" applyBorder="1" applyAlignment="1">
      <alignment horizontal="center" vertical="center"/>
    </xf>
    <xf numFmtId="21" fontId="5" fillId="0" borderId="40" xfId="0" applyNumberFormat="1" applyFont="1" applyBorder="1" applyAlignment="1">
      <alignment horizontal="left" vertical="top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Стартовый протокол Смирнов_20101106_Results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19839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663D9C08-9E95-4B8C-A300-D4DE69AB065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411481</xdr:colOff>
      <xdr:row>0</xdr:row>
      <xdr:rowOff>1</xdr:rowOff>
    </xdr:from>
    <xdr:to>
      <xdr:col>3</xdr:col>
      <xdr:colOff>74328</xdr:colOff>
      <xdr:row>3</xdr:row>
      <xdr:rowOff>19050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7628CF98-FFBE-4CF2-8DAF-929EA40EED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1" y="1"/>
          <a:ext cx="1057307" cy="670559"/>
        </a:xfrm>
        <a:prstGeom prst="rect">
          <a:avLst/>
        </a:prstGeom>
      </xdr:spPr>
    </xdr:pic>
    <xdr:clientData/>
  </xdr:twoCellAnchor>
  <xdr:oneCellAnchor>
    <xdr:from>
      <xdr:col>11</xdr:col>
      <xdr:colOff>333375</xdr:colOff>
      <xdr:row>0</xdr:row>
      <xdr:rowOff>66675</xdr:rowOff>
    </xdr:from>
    <xdr:ext cx="600074" cy="616710"/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91675" y="66675"/>
          <a:ext cx="600074" cy="616710"/>
        </a:xfrm>
        <a:prstGeom prst="rect">
          <a:avLst/>
        </a:prstGeom>
      </xdr:spPr>
    </xdr:pic>
    <xdr:clientData/>
  </xdr:oneCellAnchor>
  <xdr:oneCellAnchor>
    <xdr:from>
      <xdr:col>5</xdr:col>
      <xdr:colOff>466725</xdr:colOff>
      <xdr:row>153</xdr:row>
      <xdr:rowOff>19050</xdr:rowOff>
    </xdr:from>
    <xdr:ext cx="733425" cy="561307"/>
    <xdr:pic>
      <xdr:nvPicPr>
        <xdr:cNvPr id="9" name="Picture 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065" t="22328" r="72130"/>
        <a:stretch/>
      </xdr:blipFill>
      <xdr:spPr>
        <a:xfrm>
          <a:off x="4524375" y="32013525"/>
          <a:ext cx="733425" cy="561307"/>
        </a:xfrm>
        <a:prstGeom prst="rect">
          <a:avLst/>
        </a:prstGeom>
      </xdr:spPr>
    </xdr:pic>
    <xdr:clientData/>
  </xdr:oneCellAnchor>
  <xdr:oneCellAnchor>
    <xdr:from>
      <xdr:col>9</xdr:col>
      <xdr:colOff>666750</xdr:colOff>
      <xdr:row>153</xdr:row>
      <xdr:rowOff>9525</xdr:rowOff>
    </xdr:from>
    <xdr:ext cx="847726" cy="550412"/>
    <xdr:pic>
      <xdr:nvPicPr>
        <xdr:cNvPr id="10" name="Picture 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3223" t="6089"/>
        <a:stretch/>
      </xdr:blipFill>
      <xdr:spPr>
        <a:xfrm>
          <a:off x="8258175" y="32004000"/>
          <a:ext cx="847726" cy="5504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69"/>
  <sheetViews>
    <sheetView tabSelected="1" view="pageBreakPreview" topLeftCell="A138" zoomScaleNormal="100" zoomScaleSheetLayoutView="100" workbookViewId="0">
      <selection activeCell="E147" sqref="E147"/>
    </sheetView>
  </sheetViews>
  <sheetFormatPr defaultColWidth="9.140625" defaultRowHeight="12.75" x14ac:dyDescent="0.2"/>
  <cols>
    <col min="1" max="1" width="7" style="1" customWidth="1"/>
    <col min="2" max="2" width="7" style="13" customWidth="1"/>
    <col min="3" max="3" width="13.28515625" style="13" customWidth="1"/>
    <col min="4" max="4" width="21.85546875" style="1" customWidth="1"/>
    <col min="5" max="5" width="11.7109375" style="1" customWidth="1"/>
    <col min="6" max="6" width="7.7109375" style="1" customWidth="1"/>
    <col min="7" max="7" width="22.42578125" style="1" customWidth="1"/>
    <col min="8" max="9" width="11.42578125" style="1" customWidth="1"/>
    <col min="10" max="10" width="11.7109375" style="41" customWidth="1"/>
    <col min="11" max="11" width="13.28515625" style="1" customWidth="1"/>
    <col min="12" max="12" width="18.7109375" style="1" customWidth="1"/>
    <col min="13" max="16384" width="9.140625" style="1"/>
  </cols>
  <sheetData>
    <row r="1" spans="1:17" ht="17.25" customHeight="1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7" ht="17.25" customHeight="1" x14ac:dyDescent="0.2">
      <c r="A2" s="136" t="s">
        <v>83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7" ht="17.25" customHeight="1" x14ac:dyDescent="0.2">
      <c r="A3" s="136" t="s">
        <v>11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7" ht="17.25" customHeight="1" x14ac:dyDescent="0.2">
      <c r="A4" s="136" t="s">
        <v>84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7" ht="6" customHeight="1" x14ac:dyDescent="0.2">
      <c r="A5" s="137" t="s">
        <v>47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O5" s="22"/>
    </row>
    <row r="6" spans="1:17" s="2" customFormat="1" ht="23.25" customHeight="1" x14ac:dyDescent="0.2">
      <c r="A6" s="138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Q6" s="22"/>
    </row>
    <row r="7" spans="1:17" s="2" customFormat="1" ht="18" customHeight="1" x14ac:dyDescent="0.2">
      <c r="A7" s="139" t="s">
        <v>17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</row>
    <row r="8" spans="1:17" s="2" customFormat="1" ht="4.5" customHeight="1" thickBot="1" x14ac:dyDescent="0.25">
      <c r="A8" s="143" t="s">
        <v>47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</row>
    <row r="9" spans="1:17" ht="19.5" customHeight="1" thickTop="1" x14ac:dyDescent="0.2">
      <c r="A9" s="140" t="s">
        <v>22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2"/>
    </row>
    <row r="10" spans="1:17" ht="18" customHeight="1" x14ac:dyDescent="0.2">
      <c r="A10" s="147" t="s">
        <v>38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9"/>
    </row>
    <row r="11" spans="1:17" ht="19.5" customHeight="1" x14ac:dyDescent="0.2">
      <c r="A11" s="147" t="s">
        <v>82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1:17" ht="5.25" customHeight="1" x14ac:dyDescent="0.2">
      <c r="A12" s="144" t="s">
        <v>47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6"/>
    </row>
    <row r="13" spans="1:17" ht="15.75" x14ac:dyDescent="0.2">
      <c r="A13" s="150" t="s">
        <v>85</v>
      </c>
      <c r="B13" s="151"/>
      <c r="C13" s="151"/>
      <c r="D13" s="151"/>
      <c r="E13" s="5"/>
      <c r="F13" s="5"/>
      <c r="G13" s="52" t="s">
        <v>87</v>
      </c>
      <c r="H13" s="5"/>
      <c r="I13" s="5"/>
      <c r="J13" s="36"/>
      <c r="K13" s="26"/>
      <c r="L13" s="27" t="s">
        <v>317</v>
      </c>
    </row>
    <row r="14" spans="1:17" ht="15.75" x14ac:dyDescent="0.2">
      <c r="A14" s="152" t="s">
        <v>86</v>
      </c>
      <c r="B14" s="153"/>
      <c r="C14" s="153"/>
      <c r="D14" s="153"/>
      <c r="E14" s="6"/>
      <c r="F14" s="6"/>
      <c r="G14" s="53" t="s">
        <v>88</v>
      </c>
      <c r="H14" s="6"/>
      <c r="I14" s="6"/>
      <c r="J14" s="37"/>
      <c r="K14" s="28"/>
      <c r="L14" s="50" t="s">
        <v>318</v>
      </c>
    </row>
    <row r="15" spans="1:17" ht="15" x14ac:dyDescent="0.2">
      <c r="A15" s="128" t="s">
        <v>10</v>
      </c>
      <c r="B15" s="118"/>
      <c r="C15" s="118"/>
      <c r="D15" s="118"/>
      <c r="E15" s="118"/>
      <c r="F15" s="118"/>
      <c r="G15" s="129"/>
      <c r="H15" s="117" t="s">
        <v>1</v>
      </c>
      <c r="I15" s="118"/>
      <c r="J15" s="118"/>
      <c r="K15" s="118"/>
      <c r="L15" s="119"/>
    </row>
    <row r="16" spans="1:17" ht="15" x14ac:dyDescent="0.2">
      <c r="A16" s="18" t="s">
        <v>18</v>
      </c>
      <c r="B16" s="14"/>
      <c r="C16" s="14"/>
      <c r="D16" s="10"/>
      <c r="E16" s="11"/>
      <c r="F16" s="10"/>
      <c r="G16" s="12" t="s">
        <v>47</v>
      </c>
      <c r="H16" s="102" t="s">
        <v>314</v>
      </c>
      <c r="I16" s="103"/>
      <c r="J16" s="103"/>
      <c r="K16" s="103"/>
      <c r="L16" s="104"/>
    </row>
    <row r="17" spans="1:12" ht="15" x14ac:dyDescent="0.2">
      <c r="A17" s="18" t="s">
        <v>19</v>
      </c>
      <c r="B17" s="14"/>
      <c r="C17" s="14"/>
      <c r="D17" s="9"/>
      <c r="E17" s="11"/>
      <c r="F17" s="10"/>
      <c r="G17" s="12" t="s">
        <v>90</v>
      </c>
      <c r="H17" s="102" t="s">
        <v>315</v>
      </c>
      <c r="I17" s="103"/>
      <c r="J17" s="103"/>
      <c r="K17" s="103"/>
      <c r="L17" s="104"/>
    </row>
    <row r="18" spans="1:12" ht="15" x14ac:dyDescent="0.2">
      <c r="A18" s="18" t="s">
        <v>20</v>
      </c>
      <c r="B18" s="14"/>
      <c r="C18" s="14"/>
      <c r="D18" s="9"/>
      <c r="E18" s="11"/>
      <c r="F18" s="10"/>
      <c r="G18" s="12" t="s">
        <v>91</v>
      </c>
      <c r="H18" s="102" t="s">
        <v>316</v>
      </c>
      <c r="I18" s="103"/>
      <c r="J18" s="103"/>
      <c r="K18" s="103"/>
      <c r="L18" s="104"/>
    </row>
    <row r="19" spans="1:12" ht="16.5" thickBot="1" x14ac:dyDescent="0.25">
      <c r="A19" s="18" t="s">
        <v>16</v>
      </c>
      <c r="B19" s="15"/>
      <c r="C19" s="15"/>
      <c r="D19" s="8"/>
      <c r="E19" s="8"/>
      <c r="F19" s="8"/>
      <c r="G19" s="12" t="s">
        <v>92</v>
      </c>
      <c r="H19" s="32" t="s">
        <v>44</v>
      </c>
      <c r="I19" s="7"/>
      <c r="J19" s="38"/>
      <c r="K19" s="49">
        <v>66</v>
      </c>
      <c r="L19" s="19" t="s">
        <v>89</v>
      </c>
    </row>
    <row r="20" spans="1:12" ht="6" customHeight="1" thickTop="1" thickBot="1" x14ac:dyDescent="0.25">
      <c r="A20" s="24"/>
      <c r="B20" s="21"/>
      <c r="C20" s="21"/>
      <c r="D20" s="20"/>
      <c r="E20" s="20"/>
      <c r="F20" s="20"/>
      <c r="G20" s="20"/>
      <c r="H20" s="20"/>
      <c r="I20" s="20"/>
      <c r="J20" s="39"/>
      <c r="K20" s="20"/>
      <c r="L20" s="25"/>
    </row>
    <row r="21" spans="1:12" s="3" customFormat="1" ht="21" customHeight="1" thickTop="1" x14ac:dyDescent="0.2">
      <c r="A21" s="134" t="s">
        <v>7</v>
      </c>
      <c r="B21" s="115" t="s">
        <v>13</v>
      </c>
      <c r="C21" s="115" t="s">
        <v>40</v>
      </c>
      <c r="D21" s="115" t="s">
        <v>2</v>
      </c>
      <c r="E21" s="115" t="s">
        <v>39</v>
      </c>
      <c r="F21" s="115" t="s">
        <v>9</v>
      </c>
      <c r="G21" s="115" t="s">
        <v>14</v>
      </c>
      <c r="H21" s="115" t="s">
        <v>8</v>
      </c>
      <c r="I21" s="115" t="s">
        <v>26</v>
      </c>
      <c r="J21" s="132" t="s">
        <v>23</v>
      </c>
      <c r="K21" s="130" t="s">
        <v>25</v>
      </c>
      <c r="L21" s="126" t="s">
        <v>15</v>
      </c>
    </row>
    <row r="22" spans="1:12" s="3" customFormat="1" ht="13.5" customHeight="1" x14ac:dyDescent="0.2">
      <c r="A22" s="135"/>
      <c r="B22" s="116"/>
      <c r="C22" s="116"/>
      <c r="D22" s="116"/>
      <c r="E22" s="116"/>
      <c r="F22" s="116"/>
      <c r="G22" s="116"/>
      <c r="H22" s="116"/>
      <c r="I22" s="116"/>
      <c r="J22" s="133"/>
      <c r="K22" s="131"/>
      <c r="L22" s="127"/>
    </row>
    <row r="23" spans="1:12" s="4" customFormat="1" ht="17.25" customHeight="1" x14ac:dyDescent="0.2">
      <c r="A23" s="64">
        <v>1</v>
      </c>
      <c r="B23" s="65">
        <v>63</v>
      </c>
      <c r="C23" s="65">
        <v>10080977301</v>
      </c>
      <c r="D23" s="90" t="s">
        <v>93</v>
      </c>
      <c r="E23" s="66" t="s">
        <v>94</v>
      </c>
      <c r="F23" s="66" t="s">
        <v>45</v>
      </c>
      <c r="G23" s="66" t="s">
        <v>319</v>
      </c>
      <c r="H23" s="67">
        <v>9.0081018518518519E-2</v>
      </c>
      <c r="I23" s="99"/>
      <c r="J23" s="87">
        <f>IFERROR($K$19*3600/(HOUR(H23)*3600+MINUTE(H23)*60+SECOND(H23)),"")</f>
        <v>30.52807400745214</v>
      </c>
      <c r="K23" s="66" t="s">
        <v>35</v>
      </c>
      <c r="L23" s="69"/>
    </row>
    <row r="24" spans="1:12" s="4" customFormat="1" ht="17.25" customHeight="1" x14ac:dyDescent="0.2">
      <c r="A24" s="64">
        <v>2</v>
      </c>
      <c r="B24" s="65">
        <v>45</v>
      </c>
      <c r="C24" s="65">
        <v>10090936672</v>
      </c>
      <c r="D24" s="90" t="s">
        <v>95</v>
      </c>
      <c r="E24" s="66" t="s">
        <v>96</v>
      </c>
      <c r="F24" s="66" t="s">
        <v>35</v>
      </c>
      <c r="G24" s="66" t="s">
        <v>319</v>
      </c>
      <c r="H24" s="67">
        <v>9.0092592592592599E-2</v>
      </c>
      <c r="I24" s="100">
        <f>H24-$H$23</f>
        <v>1.1574074074080509E-5</v>
      </c>
      <c r="J24" s="87">
        <f>IFERROR($K$19*3600/(HOUR(H24)*3600+MINUTE(H24)*60+SECOND(H24)),"")</f>
        <v>30.524152106885921</v>
      </c>
      <c r="K24" s="66" t="s">
        <v>35</v>
      </c>
      <c r="L24" s="69"/>
    </row>
    <row r="25" spans="1:12" s="4" customFormat="1" ht="17.25" customHeight="1" x14ac:dyDescent="0.2">
      <c r="A25" s="70">
        <v>3</v>
      </c>
      <c r="B25" s="71">
        <v>20</v>
      </c>
      <c r="C25" s="71">
        <v>10081049544</v>
      </c>
      <c r="D25" s="90" t="s">
        <v>63</v>
      </c>
      <c r="E25" s="66" t="s">
        <v>97</v>
      </c>
      <c r="F25" s="66" t="s">
        <v>35</v>
      </c>
      <c r="G25" s="66" t="s">
        <v>28</v>
      </c>
      <c r="H25" s="73">
        <v>9.0092592592592599E-2</v>
      </c>
      <c r="I25" s="100">
        <f t="shared" ref="I25:I88" si="0">H25-$H$23</f>
        <v>1.1574074074080509E-5</v>
      </c>
      <c r="J25" s="87">
        <f t="shared" ref="J25:J87" si="1">IFERROR($K$19*3600/(HOUR(H25)*3600+MINUTE(H25)*60+SECOND(H25)),"")</f>
        <v>30.524152106885921</v>
      </c>
      <c r="K25" s="72" t="s">
        <v>35</v>
      </c>
      <c r="L25" s="69"/>
    </row>
    <row r="26" spans="1:12" s="4" customFormat="1" ht="17.25" customHeight="1" x14ac:dyDescent="0.2">
      <c r="A26" s="70">
        <v>4</v>
      </c>
      <c r="B26" s="71">
        <v>59</v>
      </c>
      <c r="C26" s="71">
        <v>10190935965</v>
      </c>
      <c r="D26" s="90" t="s">
        <v>98</v>
      </c>
      <c r="E26" s="66" t="s">
        <v>99</v>
      </c>
      <c r="F26" s="66" t="s">
        <v>35</v>
      </c>
      <c r="G26" s="66" t="s">
        <v>319</v>
      </c>
      <c r="H26" s="73">
        <v>9.0092592592592599E-2</v>
      </c>
      <c r="I26" s="100">
        <f t="shared" si="0"/>
        <v>1.1574074074080509E-5</v>
      </c>
      <c r="J26" s="87">
        <f t="shared" si="1"/>
        <v>30.524152106885921</v>
      </c>
      <c r="K26" s="72" t="s">
        <v>35</v>
      </c>
      <c r="L26" s="69"/>
    </row>
    <row r="27" spans="1:12" s="4" customFormat="1" ht="17.25" customHeight="1" x14ac:dyDescent="0.2">
      <c r="A27" s="70">
        <v>5</v>
      </c>
      <c r="B27" s="71">
        <v>49</v>
      </c>
      <c r="C27" s="71">
        <v>10100513000</v>
      </c>
      <c r="D27" s="90" t="s">
        <v>100</v>
      </c>
      <c r="E27" s="66" t="s">
        <v>101</v>
      </c>
      <c r="F27" s="66" t="s">
        <v>35</v>
      </c>
      <c r="G27" s="66" t="s">
        <v>319</v>
      </c>
      <c r="H27" s="73">
        <v>9.0092592592592599E-2</v>
      </c>
      <c r="I27" s="100">
        <f t="shared" si="0"/>
        <v>1.1574074074080509E-5</v>
      </c>
      <c r="J27" s="87">
        <f t="shared" si="1"/>
        <v>30.524152106885921</v>
      </c>
      <c r="K27" s="72" t="s">
        <v>35</v>
      </c>
      <c r="L27" s="69"/>
    </row>
    <row r="28" spans="1:12" s="4" customFormat="1" ht="17.25" customHeight="1" x14ac:dyDescent="0.2">
      <c r="A28" s="70">
        <v>6</v>
      </c>
      <c r="B28" s="65">
        <v>50</v>
      </c>
      <c r="C28" s="65">
        <v>10092621745</v>
      </c>
      <c r="D28" s="90" t="s">
        <v>102</v>
      </c>
      <c r="E28" s="66" t="s">
        <v>103</v>
      </c>
      <c r="F28" s="66" t="s">
        <v>45</v>
      </c>
      <c r="G28" s="66" t="s">
        <v>319</v>
      </c>
      <c r="H28" s="67">
        <v>9.0092592592592599E-2</v>
      </c>
      <c r="I28" s="100">
        <f t="shared" si="0"/>
        <v>1.1574074074080509E-5</v>
      </c>
      <c r="J28" s="87">
        <f t="shared" si="1"/>
        <v>30.524152106885921</v>
      </c>
      <c r="K28" s="66" t="s">
        <v>35</v>
      </c>
      <c r="L28" s="69"/>
    </row>
    <row r="29" spans="1:12" s="4" customFormat="1" ht="17.25" customHeight="1" x14ac:dyDescent="0.2">
      <c r="A29" s="64">
        <v>7</v>
      </c>
      <c r="B29" s="65">
        <v>52</v>
      </c>
      <c r="C29" s="65">
        <v>10091550301</v>
      </c>
      <c r="D29" s="90" t="s">
        <v>104</v>
      </c>
      <c r="E29" s="66" t="s">
        <v>105</v>
      </c>
      <c r="F29" s="66" t="s">
        <v>45</v>
      </c>
      <c r="G29" s="66" t="s">
        <v>319</v>
      </c>
      <c r="H29" s="67">
        <v>9.0092592592592599E-2</v>
      </c>
      <c r="I29" s="100">
        <f t="shared" si="0"/>
        <v>1.1574074074080509E-5</v>
      </c>
      <c r="J29" s="87">
        <f t="shared" si="1"/>
        <v>30.524152106885921</v>
      </c>
      <c r="K29" s="66" t="s">
        <v>35</v>
      </c>
      <c r="L29" s="69"/>
    </row>
    <row r="30" spans="1:12" s="4" customFormat="1" ht="17.25" customHeight="1" x14ac:dyDescent="0.2">
      <c r="A30" s="70">
        <v>8</v>
      </c>
      <c r="B30" s="65">
        <v>72</v>
      </c>
      <c r="C30" s="65">
        <v>10091409447</v>
      </c>
      <c r="D30" s="90" t="s">
        <v>106</v>
      </c>
      <c r="E30" s="66" t="s">
        <v>107</v>
      </c>
      <c r="F30" s="66" t="s">
        <v>45</v>
      </c>
      <c r="G30" s="66" t="s">
        <v>108</v>
      </c>
      <c r="H30" s="67">
        <v>9.0092592592592599E-2</v>
      </c>
      <c r="I30" s="100">
        <f t="shared" si="0"/>
        <v>1.1574074074080509E-5</v>
      </c>
      <c r="J30" s="87">
        <f t="shared" si="1"/>
        <v>30.524152106885921</v>
      </c>
      <c r="K30" s="74"/>
      <c r="L30" s="69"/>
    </row>
    <row r="31" spans="1:12" s="4" customFormat="1" ht="17.25" customHeight="1" x14ac:dyDescent="0.2">
      <c r="A31" s="70">
        <v>9</v>
      </c>
      <c r="B31" s="71">
        <v>46</v>
      </c>
      <c r="C31" s="71">
        <v>10097338571</v>
      </c>
      <c r="D31" s="90" t="s">
        <v>109</v>
      </c>
      <c r="E31" s="66" t="s">
        <v>110</v>
      </c>
      <c r="F31" s="66" t="s">
        <v>35</v>
      </c>
      <c r="G31" s="66" t="s">
        <v>319</v>
      </c>
      <c r="H31" s="73">
        <v>9.0138888888888893E-2</v>
      </c>
      <c r="I31" s="100">
        <f t="shared" si="0"/>
        <v>5.7870370370374791E-5</v>
      </c>
      <c r="J31" s="87">
        <f t="shared" si="1"/>
        <v>30.508474576271187</v>
      </c>
      <c r="K31" s="74"/>
      <c r="L31" s="69"/>
    </row>
    <row r="32" spans="1:12" s="4" customFormat="1" ht="17.25" customHeight="1" x14ac:dyDescent="0.2">
      <c r="A32" s="64">
        <v>10</v>
      </c>
      <c r="B32" s="65">
        <v>51</v>
      </c>
      <c r="C32" s="65">
        <v>10084014613</v>
      </c>
      <c r="D32" s="90" t="s">
        <v>111</v>
      </c>
      <c r="E32" s="66" t="s">
        <v>112</v>
      </c>
      <c r="F32" s="66" t="s">
        <v>45</v>
      </c>
      <c r="G32" s="66" t="s">
        <v>319</v>
      </c>
      <c r="H32" s="67">
        <v>9.0138888888888893E-2</v>
      </c>
      <c r="I32" s="100">
        <f t="shared" si="0"/>
        <v>5.7870370370374791E-5</v>
      </c>
      <c r="J32" s="87">
        <f t="shared" si="1"/>
        <v>30.508474576271187</v>
      </c>
      <c r="K32" s="74"/>
      <c r="L32" s="69"/>
    </row>
    <row r="33" spans="1:12" s="4" customFormat="1" ht="17.25" customHeight="1" x14ac:dyDescent="0.2">
      <c r="A33" s="64">
        <v>11</v>
      </c>
      <c r="B33" s="65">
        <v>60</v>
      </c>
      <c r="C33" s="65">
        <v>10079259993</v>
      </c>
      <c r="D33" s="90" t="s">
        <v>113</v>
      </c>
      <c r="E33" s="66" t="s">
        <v>114</v>
      </c>
      <c r="F33" s="66" t="s">
        <v>45</v>
      </c>
      <c r="G33" s="66" t="s">
        <v>319</v>
      </c>
      <c r="H33" s="67">
        <v>9.0324074074074071E-2</v>
      </c>
      <c r="I33" s="100">
        <f t="shared" si="0"/>
        <v>2.4305555555555192E-4</v>
      </c>
      <c r="J33" s="87">
        <f t="shared" si="1"/>
        <v>30.44592516658124</v>
      </c>
      <c r="K33" s="74"/>
      <c r="L33" s="69"/>
    </row>
    <row r="34" spans="1:12" s="4" customFormat="1" ht="17.25" customHeight="1" x14ac:dyDescent="0.2">
      <c r="A34" s="64">
        <v>12</v>
      </c>
      <c r="B34" s="65">
        <v>80</v>
      </c>
      <c r="C34" s="65">
        <v>10105861740</v>
      </c>
      <c r="D34" s="90" t="s">
        <v>74</v>
      </c>
      <c r="E34" s="66" t="s">
        <v>115</v>
      </c>
      <c r="F34" s="66" t="s">
        <v>45</v>
      </c>
      <c r="G34" s="66" t="s">
        <v>43</v>
      </c>
      <c r="H34" s="67">
        <v>9.0324074074074071E-2</v>
      </c>
      <c r="I34" s="100">
        <f t="shared" si="0"/>
        <v>2.4305555555555192E-4</v>
      </c>
      <c r="J34" s="87">
        <f t="shared" si="1"/>
        <v>30.44592516658124</v>
      </c>
      <c r="K34" s="74"/>
      <c r="L34" s="69"/>
    </row>
    <row r="35" spans="1:12" s="4" customFormat="1" ht="17.25" customHeight="1" x14ac:dyDescent="0.2">
      <c r="A35" s="70">
        <v>13</v>
      </c>
      <c r="B35" s="71">
        <v>48</v>
      </c>
      <c r="C35" s="71">
        <v>10097338672</v>
      </c>
      <c r="D35" s="90" t="s">
        <v>116</v>
      </c>
      <c r="E35" s="66" t="s">
        <v>117</v>
      </c>
      <c r="F35" s="66" t="s">
        <v>35</v>
      </c>
      <c r="G35" s="66" t="s">
        <v>319</v>
      </c>
      <c r="H35" s="73">
        <v>9.0324074074074071E-2</v>
      </c>
      <c r="I35" s="100">
        <f t="shared" si="0"/>
        <v>2.4305555555555192E-4</v>
      </c>
      <c r="J35" s="87">
        <f t="shared" si="1"/>
        <v>30.44592516658124</v>
      </c>
      <c r="K35" s="74"/>
      <c r="L35" s="69"/>
    </row>
    <row r="36" spans="1:12" s="4" customFormat="1" ht="17.25" customHeight="1" x14ac:dyDescent="0.2">
      <c r="A36" s="70">
        <v>14</v>
      </c>
      <c r="B36" s="71">
        <v>74</v>
      </c>
      <c r="C36" s="71">
        <v>10075127692</v>
      </c>
      <c r="D36" s="90" t="s">
        <v>118</v>
      </c>
      <c r="E36" s="66" t="s">
        <v>119</v>
      </c>
      <c r="F36" s="66" t="s">
        <v>35</v>
      </c>
      <c r="G36" s="66" t="s">
        <v>108</v>
      </c>
      <c r="H36" s="73">
        <v>9.0324074074074071E-2</v>
      </c>
      <c r="I36" s="100">
        <f t="shared" si="0"/>
        <v>2.4305555555555192E-4</v>
      </c>
      <c r="J36" s="87">
        <f t="shared" si="1"/>
        <v>30.44592516658124</v>
      </c>
      <c r="K36" s="74"/>
      <c r="L36" s="69"/>
    </row>
    <row r="37" spans="1:12" s="4" customFormat="1" ht="17.25" customHeight="1" x14ac:dyDescent="0.2">
      <c r="A37" s="64">
        <v>15</v>
      </c>
      <c r="B37" s="65">
        <v>66</v>
      </c>
      <c r="C37" s="65">
        <v>10092183326</v>
      </c>
      <c r="D37" s="90" t="s">
        <v>120</v>
      </c>
      <c r="E37" s="66" t="s">
        <v>121</v>
      </c>
      <c r="F37" s="66" t="s">
        <v>45</v>
      </c>
      <c r="G37" s="66" t="s">
        <v>319</v>
      </c>
      <c r="H37" s="67">
        <v>9.0324074074074071E-2</v>
      </c>
      <c r="I37" s="100">
        <f t="shared" si="0"/>
        <v>2.4305555555555192E-4</v>
      </c>
      <c r="J37" s="87">
        <f t="shared" si="1"/>
        <v>30.44592516658124</v>
      </c>
      <c r="K37" s="74"/>
      <c r="L37" s="69"/>
    </row>
    <row r="38" spans="1:12" s="4" customFormat="1" ht="17.25" customHeight="1" x14ac:dyDescent="0.2">
      <c r="A38" s="70">
        <v>16</v>
      </c>
      <c r="B38" s="65">
        <v>53</v>
      </c>
      <c r="C38" s="65">
        <v>10095277121</v>
      </c>
      <c r="D38" s="90" t="s">
        <v>122</v>
      </c>
      <c r="E38" s="66" t="s">
        <v>123</v>
      </c>
      <c r="F38" s="66" t="s">
        <v>79</v>
      </c>
      <c r="G38" s="66" t="s">
        <v>319</v>
      </c>
      <c r="H38" s="67">
        <v>9.0462962962962967E-2</v>
      </c>
      <c r="I38" s="100">
        <f t="shared" si="0"/>
        <v>3.8194444444444864E-4</v>
      </c>
      <c r="J38" s="87">
        <f t="shared" si="1"/>
        <v>30.399181166837256</v>
      </c>
      <c r="K38" s="74"/>
      <c r="L38" s="69"/>
    </row>
    <row r="39" spans="1:12" s="4" customFormat="1" ht="17.25" customHeight="1" x14ac:dyDescent="0.2">
      <c r="A39" s="64">
        <v>17</v>
      </c>
      <c r="B39" s="65">
        <v>54</v>
      </c>
      <c r="C39" s="65">
        <v>10091544742</v>
      </c>
      <c r="D39" s="90" t="s">
        <v>124</v>
      </c>
      <c r="E39" s="66" t="s">
        <v>125</v>
      </c>
      <c r="F39" s="66" t="s">
        <v>79</v>
      </c>
      <c r="G39" s="66" t="s">
        <v>319</v>
      </c>
      <c r="H39" s="67">
        <v>9.0462962962962967E-2</v>
      </c>
      <c r="I39" s="100">
        <f t="shared" si="0"/>
        <v>3.8194444444444864E-4</v>
      </c>
      <c r="J39" s="87">
        <f t="shared" si="1"/>
        <v>30.399181166837256</v>
      </c>
      <c r="K39" s="74"/>
      <c r="L39" s="69"/>
    </row>
    <row r="40" spans="1:12" s="4" customFormat="1" ht="17.25" customHeight="1" x14ac:dyDescent="0.2">
      <c r="A40" s="64">
        <v>18</v>
      </c>
      <c r="B40" s="65">
        <v>98</v>
      </c>
      <c r="C40" s="65">
        <v>10081650136</v>
      </c>
      <c r="D40" s="90" t="s">
        <v>126</v>
      </c>
      <c r="E40" s="66" t="s">
        <v>127</v>
      </c>
      <c r="F40" s="66" t="s">
        <v>35</v>
      </c>
      <c r="G40" s="66" t="s">
        <v>128</v>
      </c>
      <c r="H40" s="67">
        <v>9.0462962962962967E-2</v>
      </c>
      <c r="I40" s="100">
        <f t="shared" si="0"/>
        <v>3.8194444444444864E-4</v>
      </c>
      <c r="J40" s="87">
        <f t="shared" si="1"/>
        <v>30.399181166837256</v>
      </c>
      <c r="K40" s="74"/>
      <c r="L40" s="69"/>
    </row>
    <row r="41" spans="1:12" s="4" customFormat="1" ht="17.25" customHeight="1" x14ac:dyDescent="0.2">
      <c r="A41" s="70">
        <v>19</v>
      </c>
      <c r="B41" s="71">
        <v>107</v>
      </c>
      <c r="C41" s="71">
        <v>10092621644</v>
      </c>
      <c r="D41" s="90" t="s">
        <v>129</v>
      </c>
      <c r="E41" s="66" t="s">
        <v>130</v>
      </c>
      <c r="F41" s="66" t="s">
        <v>35</v>
      </c>
      <c r="G41" s="66" t="s">
        <v>131</v>
      </c>
      <c r="H41" s="73">
        <v>9.0833333333333335E-2</v>
      </c>
      <c r="I41" s="100">
        <f t="shared" si="0"/>
        <v>7.5231481481481677E-4</v>
      </c>
      <c r="J41" s="87">
        <f t="shared" si="1"/>
        <v>30.275229357798164</v>
      </c>
      <c r="K41" s="74"/>
      <c r="L41" s="69"/>
    </row>
    <row r="42" spans="1:12" s="4" customFormat="1" ht="17.25" customHeight="1" x14ac:dyDescent="0.2">
      <c r="A42" s="70">
        <v>20</v>
      </c>
      <c r="B42" s="71">
        <v>21</v>
      </c>
      <c r="C42" s="71">
        <v>10097338167</v>
      </c>
      <c r="D42" s="90" t="s">
        <v>132</v>
      </c>
      <c r="E42" s="66" t="s">
        <v>133</v>
      </c>
      <c r="F42" s="66" t="s">
        <v>35</v>
      </c>
      <c r="G42" s="66" t="s">
        <v>28</v>
      </c>
      <c r="H42" s="73">
        <v>9.0833333333333335E-2</v>
      </c>
      <c r="I42" s="100">
        <f t="shared" si="0"/>
        <v>7.5231481481481677E-4</v>
      </c>
      <c r="J42" s="87">
        <f t="shared" si="1"/>
        <v>30.275229357798164</v>
      </c>
      <c r="K42" s="74"/>
      <c r="L42" s="69"/>
    </row>
    <row r="43" spans="1:12" s="4" customFormat="1" ht="17.25" customHeight="1" x14ac:dyDescent="0.2">
      <c r="A43" s="64">
        <v>21</v>
      </c>
      <c r="B43" s="65">
        <v>157</v>
      </c>
      <c r="C43" s="65">
        <v>10078945452</v>
      </c>
      <c r="D43" s="90" t="s">
        <v>134</v>
      </c>
      <c r="E43" s="66" t="s">
        <v>135</v>
      </c>
      <c r="F43" s="66" t="s">
        <v>35</v>
      </c>
      <c r="G43" s="66" t="s">
        <v>136</v>
      </c>
      <c r="H43" s="67">
        <v>9.0891203703703696E-2</v>
      </c>
      <c r="I43" s="100">
        <f t="shared" si="0"/>
        <v>8.1018518518517768E-4</v>
      </c>
      <c r="J43" s="87">
        <f t="shared" si="1"/>
        <v>30.255953138927797</v>
      </c>
      <c r="K43" s="74"/>
      <c r="L43" s="69"/>
    </row>
    <row r="44" spans="1:12" s="4" customFormat="1" ht="17.25" customHeight="1" x14ac:dyDescent="0.2">
      <c r="A44" s="64">
        <v>22</v>
      </c>
      <c r="B44" s="65">
        <v>108</v>
      </c>
      <c r="C44" s="65">
        <v>10108865205</v>
      </c>
      <c r="D44" s="90" t="s">
        <v>137</v>
      </c>
      <c r="E44" s="66" t="s">
        <v>138</v>
      </c>
      <c r="F44" s="66" t="s">
        <v>35</v>
      </c>
      <c r="G44" s="66" t="s">
        <v>131</v>
      </c>
      <c r="H44" s="67">
        <v>9.1574074074074072E-2</v>
      </c>
      <c r="I44" s="100">
        <f t="shared" si="0"/>
        <v>1.493055555555553E-3</v>
      </c>
      <c r="J44" s="87">
        <f t="shared" si="1"/>
        <v>30.030333670374116</v>
      </c>
      <c r="K44" s="74"/>
      <c r="L44" s="69"/>
    </row>
    <row r="45" spans="1:12" s="4" customFormat="1" ht="17.25" customHeight="1" x14ac:dyDescent="0.2">
      <c r="A45" s="64">
        <v>23</v>
      </c>
      <c r="B45" s="65">
        <v>75</v>
      </c>
      <c r="C45" s="65">
        <v>10089713462</v>
      </c>
      <c r="D45" s="90" t="s">
        <v>139</v>
      </c>
      <c r="E45" s="66" t="s">
        <v>140</v>
      </c>
      <c r="F45" s="66" t="s">
        <v>45</v>
      </c>
      <c r="G45" s="66" t="s">
        <v>108</v>
      </c>
      <c r="H45" s="67">
        <v>9.1574074074074072E-2</v>
      </c>
      <c r="I45" s="100">
        <f t="shared" si="0"/>
        <v>1.493055555555553E-3</v>
      </c>
      <c r="J45" s="87">
        <f t="shared" si="1"/>
        <v>30.030333670374116</v>
      </c>
      <c r="K45" s="74"/>
      <c r="L45" s="69"/>
    </row>
    <row r="46" spans="1:12" s="4" customFormat="1" ht="17.25" customHeight="1" x14ac:dyDescent="0.2">
      <c r="A46" s="64">
        <v>24</v>
      </c>
      <c r="B46" s="65">
        <v>101</v>
      </c>
      <c r="C46" s="65">
        <v>10091962953</v>
      </c>
      <c r="D46" s="90" t="s">
        <v>141</v>
      </c>
      <c r="E46" s="66" t="s">
        <v>142</v>
      </c>
      <c r="F46" s="66" t="s">
        <v>35</v>
      </c>
      <c r="G46" s="66" t="s">
        <v>128</v>
      </c>
      <c r="H46" s="67">
        <v>9.1481481481481483E-2</v>
      </c>
      <c r="I46" s="100">
        <f t="shared" si="0"/>
        <v>1.4004629629629645E-3</v>
      </c>
      <c r="J46" s="87">
        <f t="shared" si="1"/>
        <v>30.060728744939272</v>
      </c>
      <c r="K46" s="74"/>
      <c r="L46" s="69"/>
    </row>
    <row r="47" spans="1:12" s="4" customFormat="1" ht="17.25" customHeight="1" x14ac:dyDescent="0.2">
      <c r="A47" s="64">
        <v>25</v>
      </c>
      <c r="B47" s="65">
        <v>47</v>
      </c>
      <c r="C47" s="65">
        <v>10097338470</v>
      </c>
      <c r="D47" s="90" t="s">
        <v>143</v>
      </c>
      <c r="E47" s="66" t="s">
        <v>144</v>
      </c>
      <c r="F47" s="66" t="s">
        <v>35</v>
      </c>
      <c r="G47" s="66" t="s">
        <v>319</v>
      </c>
      <c r="H47" s="67">
        <v>9.179398148148149E-2</v>
      </c>
      <c r="I47" s="100">
        <f t="shared" si="0"/>
        <v>1.7129629629629717E-3</v>
      </c>
      <c r="J47" s="87">
        <f t="shared" si="1"/>
        <v>29.958391123439668</v>
      </c>
      <c r="K47" s="74"/>
      <c r="L47" s="69"/>
    </row>
    <row r="48" spans="1:12" s="4" customFormat="1" ht="17.25" customHeight="1" x14ac:dyDescent="0.2">
      <c r="A48" s="70">
        <v>26</v>
      </c>
      <c r="B48" s="71">
        <v>2</v>
      </c>
      <c r="C48" s="65">
        <v>10090366392</v>
      </c>
      <c r="D48" s="90" t="s">
        <v>77</v>
      </c>
      <c r="E48" s="66" t="s">
        <v>145</v>
      </c>
      <c r="F48" s="66" t="s">
        <v>79</v>
      </c>
      <c r="G48" s="66" t="s">
        <v>78</v>
      </c>
      <c r="H48" s="67">
        <v>9.1805555555555543E-2</v>
      </c>
      <c r="I48" s="100">
        <f t="shared" si="0"/>
        <v>1.7245370370370244E-3</v>
      </c>
      <c r="J48" s="87">
        <f t="shared" si="1"/>
        <v>29.95461422087746</v>
      </c>
      <c r="K48" s="74"/>
      <c r="L48" s="69"/>
    </row>
    <row r="49" spans="1:12" s="4" customFormat="1" ht="17.25" customHeight="1" x14ac:dyDescent="0.2">
      <c r="A49" s="64">
        <v>27</v>
      </c>
      <c r="B49" s="65">
        <v>64</v>
      </c>
      <c r="C49" s="65">
        <v>10080358622</v>
      </c>
      <c r="D49" s="90" t="s">
        <v>72</v>
      </c>
      <c r="E49" s="66" t="s">
        <v>146</v>
      </c>
      <c r="F49" s="66" t="s">
        <v>45</v>
      </c>
      <c r="G49" s="66" t="s">
        <v>319</v>
      </c>
      <c r="H49" s="67">
        <v>9.1805555555555543E-2</v>
      </c>
      <c r="I49" s="100">
        <f t="shared" si="0"/>
        <v>1.7245370370370244E-3</v>
      </c>
      <c r="J49" s="87">
        <f t="shared" si="1"/>
        <v>29.95461422087746</v>
      </c>
      <c r="K49" s="74"/>
      <c r="L49" s="69"/>
    </row>
    <row r="50" spans="1:12" s="4" customFormat="1" ht="17.25" customHeight="1" x14ac:dyDescent="0.2">
      <c r="A50" s="70">
        <v>28</v>
      </c>
      <c r="B50" s="71">
        <v>79</v>
      </c>
      <c r="C50" s="71">
        <v>10105838603</v>
      </c>
      <c r="D50" s="90" t="s">
        <v>73</v>
      </c>
      <c r="E50" s="66" t="s">
        <v>147</v>
      </c>
      <c r="F50" s="66" t="s">
        <v>45</v>
      </c>
      <c r="G50" s="66" t="s">
        <v>43</v>
      </c>
      <c r="H50" s="73">
        <v>9.1817129629629624E-2</v>
      </c>
      <c r="I50" s="100">
        <f t="shared" si="0"/>
        <v>1.7361111111111049E-3</v>
      </c>
      <c r="J50" s="87">
        <f t="shared" si="1"/>
        <v>29.950838270515568</v>
      </c>
      <c r="K50" s="74"/>
      <c r="L50" s="69"/>
    </row>
    <row r="51" spans="1:12" s="4" customFormat="1" ht="17.25" customHeight="1" x14ac:dyDescent="0.2">
      <c r="A51" s="64">
        <v>29</v>
      </c>
      <c r="B51" s="65">
        <v>102</v>
      </c>
      <c r="C51" s="65">
        <v>10091972047</v>
      </c>
      <c r="D51" s="90" t="s">
        <v>148</v>
      </c>
      <c r="E51" s="66" t="s">
        <v>149</v>
      </c>
      <c r="F51" s="66" t="s">
        <v>35</v>
      </c>
      <c r="G51" s="66" t="s">
        <v>128</v>
      </c>
      <c r="H51" s="67">
        <v>9.1828703703703704E-2</v>
      </c>
      <c r="I51" s="100">
        <f t="shared" si="0"/>
        <v>1.7476851851851855E-3</v>
      </c>
      <c r="J51" s="87">
        <f t="shared" si="1"/>
        <v>29.947063271993951</v>
      </c>
      <c r="K51" s="74"/>
      <c r="L51" s="69"/>
    </row>
    <row r="52" spans="1:12" s="4" customFormat="1" ht="17.25" customHeight="1" x14ac:dyDescent="0.2">
      <c r="A52" s="70">
        <v>30</v>
      </c>
      <c r="B52" s="71">
        <v>92</v>
      </c>
      <c r="C52" s="71">
        <v>10077957971</v>
      </c>
      <c r="D52" s="90" t="s">
        <v>58</v>
      </c>
      <c r="E52" s="66" t="s">
        <v>150</v>
      </c>
      <c r="F52" s="66" t="s">
        <v>35</v>
      </c>
      <c r="G52" s="66" t="s">
        <v>56</v>
      </c>
      <c r="H52" s="73">
        <v>9.1828703703703704E-2</v>
      </c>
      <c r="I52" s="100">
        <f t="shared" si="0"/>
        <v>1.7476851851851855E-3</v>
      </c>
      <c r="J52" s="87">
        <f t="shared" si="1"/>
        <v>29.947063271993951</v>
      </c>
      <c r="K52" s="74"/>
      <c r="L52" s="69"/>
    </row>
    <row r="53" spans="1:12" s="4" customFormat="1" ht="17.25" customHeight="1" x14ac:dyDescent="0.2">
      <c r="A53" s="70">
        <v>31</v>
      </c>
      <c r="B53" s="71">
        <v>57</v>
      </c>
      <c r="C53" s="71">
        <v>10111628893</v>
      </c>
      <c r="D53" s="90" t="s">
        <v>151</v>
      </c>
      <c r="E53" s="66" t="s">
        <v>152</v>
      </c>
      <c r="F53" s="66" t="s">
        <v>80</v>
      </c>
      <c r="G53" s="66" t="s">
        <v>319</v>
      </c>
      <c r="H53" s="73">
        <v>9.1840277777777771E-2</v>
      </c>
      <c r="I53" s="100">
        <f t="shared" si="0"/>
        <v>1.7592592592592521E-3</v>
      </c>
      <c r="J53" s="87">
        <f t="shared" si="1"/>
        <v>29.943289224952743</v>
      </c>
      <c r="K53" s="74"/>
      <c r="L53" s="69"/>
    </row>
    <row r="54" spans="1:12" s="4" customFormat="1" ht="17.25" customHeight="1" x14ac:dyDescent="0.2">
      <c r="A54" s="64">
        <v>32</v>
      </c>
      <c r="B54" s="65">
        <v>77</v>
      </c>
      <c r="C54" s="65">
        <v>10091419652</v>
      </c>
      <c r="D54" s="90" t="s">
        <v>153</v>
      </c>
      <c r="E54" s="66" t="s">
        <v>154</v>
      </c>
      <c r="F54" s="66" t="s">
        <v>45</v>
      </c>
      <c r="G54" s="66" t="s">
        <v>108</v>
      </c>
      <c r="H54" s="67">
        <v>9.1840277777777771E-2</v>
      </c>
      <c r="I54" s="100">
        <f t="shared" si="0"/>
        <v>1.7592592592592521E-3</v>
      </c>
      <c r="J54" s="87">
        <f t="shared" si="1"/>
        <v>29.943289224952743</v>
      </c>
      <c r="K54" s="74"/>
      <c r="L54" s="69"/>
    </row>
    <row r="55" spans="1:12" s="4" customFormat="1" ht="17.25" customHeight="1" x14ac:dyDescent="0.2">
      <c r="A55" s="64">
        <v>33</v>
      </c>
      <c r="B55" s="65">
        <v>81</v>
      </c>
      <c r="C55" s="65">
        <v>10113227676</v>
      </c>
      <c r="D55" s="90" t="s">
        <v>75</v>
      </c>
      <c r="E55" s="66" t="s">
        <v>155</v>
      </c>
      <c r="F55" s="66" t="s">
        <v>79</v>
      </c>
      <c r="G55" s="66" t="s">
        <v>43</v>
      </c>
      <c r="H55" s="67">
        <v>9.1851851851851851E-2</v>
      </c>
      <c r="I55" s="100">
        <f t="shared" si="0"/>
        <v>1.7708333333333326E-3</v>
      </c>
      <c r="J55" s="87">
        <f t="shared" si="1"/>
        <v>29.93951612903226</v>
      </c>
      <c r="K55" s="74"/>
      <c r="L55" s="69"/>
    </row>
    <row r="56" spans="1:12" s="4" customFormat="1" ht="17.25" customHeight="1" x14ac:dyDescent="0.2">
      <c r="A56" s="64">
        <v>34</v>
      </c>
      <c r="B56" s="65">
        <v>116</v>
      </c>
      <c r="C56" s="65">
        <v>10109160649</v>
      </c>
      <c r="D56" s="90" t="s">
        <v>61</v>
      </c>
      <c r="E56" s="66" t="s">
        <v>156</v>
      </c>
      <c r="F56" s="66" t="s">
        <v>79</v>
      </c>
      <c r="G56" s="66" t="s">
        <v>60</v>
      </c>
      <c r="H56" s="67">
        <v>9.1851851851851851E-2</v>
      </c>
      <c r="I56" s="100">
        <f t="shared" si="0"/>
        <v>1.7708333333333326E-3</v>
      </c>
      <c r="J56" s="87">
        <f t="shared" si="1"/>
        <v>29.93951612903226</v>
      </c>
      <c r="K56" s="74"/>
      <c r="L56" s="69"/>
    </row>
    <row r="57" spans="1:12" s="4" customFormat="1" ht="17.25" customHeight="1" x14ac:dyDescent="0.2">
      <c r="A57" s="70">
        <v>35</v>
      </c>
      <c r="B57" s="71">
        <v>129</v>
      </c>
      <c r="C57" s="71">
        <v>10084228013</v>
      </c>
      <c r="D57" s="90" t="s">
        <v>157</v>
      </c>
      <c r="E57" s="66" t="s">
        <v>158</v>
      </c>
      <c r="F57" s="66" t="s">
        <v>35</v>
      </c>
      <c r="G57" s="66" t="s">
        <v>41</v>
      </c>
      <c r="H57" s="73">
        <v>9.1863425925925932E-2</v>
      </c>
      <c r="I57" s="100">
        <f t="shared" si="0"/>
        <v>1.7824074074074131E-3</v>
      </c>
      <c r="J57" s="87">
        <f t="shared" si="1"/>
        <v>29.935743983873</v>
      </c>
      <c r="K57" s="74"/>
      <c r="L57" s="69"/>
    </row>
    <row r="58" spans="1:12" s="4" customFormat="1" ht="17.25" customHeight="1" x14ac:dyDescent="0.2">
      <c r="A58" s="70">
        <v>36</v>
      </c>
      <c r="B58" s="71">
        <v>97</v>
      </c>
      <c r="C58" s="71">
        <v>10104442611</v>
      </c>
      <c r="D58" s="90" t="s">
        <v>159</v>
      </c>
      <c r="E58" s="66" t="s">
        <v>160</v>
      </c>
      <c r="F58" s="66" t="s">
        <v>80</v>
      </c>
      <c r="G58" s="66" t="s">
        <v>128</v>
      </c>
      <c r="H58" s="73">
        <v>9.1863425925925932E-2</v>
      </c>
      <c r="I58" s="100">
        <f t="shared" si="0"/>
        <v>1.7824074074074131E-3</v>
      </c>
      <c r="J58" s="87">
        <f t="shared" si="1"/>
        <v>29.935743983873</v>
      </c>
      <c r="K58" s="74"/>
      <c r="L58" s="69"/>
    </row>
    <row r="59" spans="1:12" s="4" customFormat="1" ht="17.25" customHeight="1" x14ac:dyDescent="0.2">
      <c r="A59" s="64">
        <v>37</v>
      </c>
      <c r="B59" s="65">
        <v>89</v>
      </c>
      <c r="C59" s="65">
        <v>10092444115</v>
      </c>
      <c r="D59" s="90" t="s">
        <v>161</v>
      </c>
      <c r="E59" s="66" t="s">
        <v>162</v>
      </c>
      <c r="F59" s="66" t="s">
        <v>45</v>
      </c>
      <c r="G59" s="66" t="s">
        <v>163</v>
      </c>
      <c r="H59" s="67">
        <v>9.1863425925925932E-2</v>
      </c>
      <c r="I59" s="100">
        <f t="shared" si="0"/>
        <v>1.7824074074074131E-3</v>
      </c>
      <c r="J59" s="87">
        <f t="shared" si="1"/>
        <v>29.935743983873</v>
      </c>
      <c r="K59" s="74"/>
      <c r="L59" s="69"/>
    </row>
    <row r="60" spans="1:12" s="4" customFormat="1" ht="17.25" customHeight="1" x14ac:dyDescent="0.2">
      <c r="A60" s="64">
        <v>38</v>
      </c>
      <c r="B60" s="65">
        <v>42</v>
      </c>
      <c r="C60" s="71"/>
      <c r="D60" s="90" t="s">
        <v>164</v>
      </c>
      <c r="E60" s="66" t="s">
        <v>165</v>
      </c>
      <c r="F60" s="66" t="s">
        <v>79</v>
      </c>
      <c r="G60" s="66" t="s">
        <v>27</v>
      </c>
      <c r="H60" s="67">
        <v>9.1863425925925932E-2</v>
      </c>
      <c r="I60" s="100">
        <f t="shared" si="0"/>
        <v>1.7824074074074131E-3</v>
      </c>
      <c r="J60" s="87">
        <f t="shared" si="1"/>
        <v>29.935743983873</v>
      </c>
      <c r="K60" s="74"/>
      <c r="L60" s="69"/>
    </row>
    <row r="61" spans="1:12" s="4" customFormat="1" ht="17.25" customHeight="1" x14ac:dyDescent="0.2">
      <c r="A61" s="64">
        <v>39</v>
      </c>
      <c r="B61" s="65">
        <v>126</v>
      </c>
      <c r="C61" s="65">
        <v>10102039435</v>
      </c>
      <c r="D61" s="90" t="s">
        <v>166</v>
      </c>
      <c r="E61" s="66" t="s">
        <v>167</v>
      </c>
      <c r="F61" s="66" t="s">
        <v>35</v>
      </c>
      <c r="G61" s="66" t="s">
        <v>41</v>
      </c>
      <c r="H61" s="67">
        <v>9.1863425925925932E-2</v>
      </c>
      <c r="I61" s="100">
        <f t="shared" si="0"/>
        <v>1.7824074074074131E-3</v>
      </c>
      <c r="J61" s="87">
        <f t="shared" si="1"/>
        <v>29.935743983873</v>
      </c>
      <c r="K61" s="74"/>
      <c r="L61" s="69"/>
    </row>
    <row r="62" spans="1:12" s="4" customFormat="1" ht="17.25" customHeight="1" x14ac:dyDescent="0.2">
      <c r="A62" s="64">
        <v>40</v>
      </c>
      <c r="B62" s="65">
        <v>23</v>
      </c>
      <c r="C62" s="65">
        <v>10091865751</v>
      </c>
      <c r="D62" s="90" t="s">
        <v>168</v>
      </c>
      <c r="E62" s="66" t="s">
        <v>169</v>
      </c>
      <c r="F62" s="66" t="s">
        <v>79</v>
      </c>
      <c r="G62" s="66" t="s">
        <v>28</v>
      </c>
      <c r="H62" s="67">
        <v>9.1863425925925932E-2</v>
      </c>
      <c r="I62" s="100">
        <f t="shared" si="0"/>
        <v>1.7824074074074131E-3</v>
      </c>
      <c r="J62" s="87">
        <f t="shared" si="1"/>
        <v>29.935743983873</v>
      </c>
      <c r="K62" s="74"/>
      <c r="L62" s="69"/>
    </row>
    <row r="63" spans="1:12" s="4" customFormat="1" ht="17.25" customHeight="1" x14ac:dyDescent="0.2">
      <c r="A63" s="70">
        <v>41</v>
      </c>
      <c r="B63" s="71">
        <v>55</v>
      </c>
      <c r="C63" s="71">
        <v>10111625257</v>
      </c>
      <c r="D63" s="90" t="s">
        <v>170</v>
      </c>
      <c r="E63" s="66" t="s">
        <v>171</v>
      </c>
      <c r="F63" s="66" t="s">
        <v>80</v>
      </c>
      <c r="G63" s="66" t="s">
        <v>319</v>
      </c>
      <c r="H63" s="73">
        <v>9.1863425925925932E-2</v>
      </c>
      <c r="I63" s="100">
        <f t="shared" si="0"/>
        <v>1.7824074074074131E-3</v>
      </c>
      <c r="J63" s="87">
        <f t="shared" si="1"/>
        <v>29.935743983873</v>
      </c>
      <c r="K63" s="74"/>
      <c r="L63" s="69"/>
    </row>
    <row r="64" spans="1:12" s="4" customFormat="1" ht="17.25" customHeight="1" x14ac:dyDescent="0.2">
      <c r="A64" s="64">
        <v>42</v>
      </c>
      <c r="B64" s="71">
        <v>62</v>
      </c>
      <c r="C64" s="65">
        <v>10096594402</v>
      </c>
      <c r="D64" s="90" t="s">
        <v>172</v>
      </c>
      <c r="E64" s="66" t="s">
        <v>173</v>
      </c>
      <c r="F64" s="66" t="s">
        <v>45</v>
      </c>
      <c r="G64" s="66" t="s">
        <v>319</v>
      </c>
      <c r="H64" s="67">
        <v>9.1863425925925932E-2</v>
      </c>
      <c r="I64" s="100">
        <f t="shared" si="0"/>
        <v>1.7824074074074131E-3</v>
      </c>
      <c r="J64" s="87">
        <f t="shared" si="1"/>
        <v>29.935743983873</v>
      </c>
      <c r="K64" s="74"/>
      <c r="L64" s="69"/>
    </row>
    <row r="65" spans="1:12" s="4" customFormat="1" ht="17.25" customHeight="1" x14ac:dyDescent="0.2">
      <c r="A65" s="64">
        <v>43</v>
      </c>
      <c r="B65" s="65">
        <v>65</v>
      </c>
      <c r="C65" s="65">
        <v>10110342433</v>
      </c>
      <c r="D65" s="90" t="s">
        <v>174</v>
      </c>
      <c r="E65" s="66" t="s">
        <v>175</v>
      </c>
      <c r="F65" s="66" t="s">
        <v>45</v>
      </c>
      <c r="G65" s="66" t="s">
        <v>319</v>
      </c>
      <c r="H65" s="67">
        <v>9.1863425925925932E-2</v>
      </c>
      <c r="I65" s="100">
        <f t="shared" si="0"/>
        <v>1.7824074074074131E-3</v>
      </c>
      <c r="J65" s="87">
        <f t="shared" si="1"/>
        <v>29.935743983873</v>
      </c>
      <c r="K65" s="74"/>
      <c r="L65" s="69"/>
    </row>
    <row r="66" spans="1:12" s="4" customFormat="1" ht="17.25" customHeight="1" x14ac:dyDescent="0.2">
      <c r="A66" s="70">
        <v>44</v>
      </c>
      <c r="B66" s="71">
        <v>37</v>
      </c>
      <c r="C66" s="71">
        <v>10101780565</v>
      </c>
      <c r="D66" s="90" t="s">
        <v>176</v>
      </c>
      <c r="E66" s="66" t="s">
        <v>177</v>
      </c>
      <c r="F66" s="66" t="s">
        <v>80</v>
      </c>
      <c r="G66" s="66" t="s">
        <v>28</v>
      </c>
      <c r="H66" s="73">
        <v>9.1863425925925932E-2</v>
      </c>
      <c r="I66" s="100">
        <f t="shared" si="0"/>
        <v>1.7824074074074131E-3</v>
      </c>
      <c r="J66" s="87">
        <f t="shared" si="1"/>
        <v>29.935743983873</v>
      </c>
      <c r="K66" s="74"/>
      <c r="L66" s="69"/>
    </row>
    <row r="67" spans="1:12" s="4" customFormat="1" ht="17.25" customHeight="1" x14ac:dyDescent="0.2">
      <c r="A67" s="64">
        <v>45</v>
      </c>
      <c r="B67" s="65">
        <v>13</v>
      </c>
      <c r="C67" s="65"/>
      <c r="D67" s="90" t="s">
        <v>178</v>
      </c>
      <c r="E67" s="66" t="s">
        <v>179</v>
      </c>
      <c r="F67" s="66" t="s">
        <v>45</v>
      </c>
      <c r="G67" s="66" t="s">
        <v>180</v>
      </c>
      <c r="H67" s="67">
        <v>9.1863425925925932E-2</v>
      </c>
      <c r="I67" s="100">
        <f t="shared" si="0"/>
        <v>1.7824074074074131E-3</v>
      </c>
      <c r="J67" s="87">
        <f t="shared" si="1"/>
        <v>29.935743983873</v>
      </c>
      <c r="K67" s="74"/>
      <c r="L67" s="69"/>
    </row>
    <row r="68" spans="1:12" s="4" customFormat="1" ht="17.25" customHeight="1" x14ac:dyDescent="0.2">
      <c r="A68" s="64">
        <v>46</v>
      </c>
      <c r="B68" s="65">
        <v>24</v>
      </c>
      <c r="C68" s="65">
        <v>10090936268</v>
      </c>
      <c r="D68" s="90" t="s">
        <v>181</v>
      </c>
      <c r="E68" s="66" t="s">
        <v>182</v>
      </c>
      <c r="F68" s="66" t="s">
        <v>45</v>
      </c>
      <c r="G68" s="66" t="s">
        <v>28</v>
      </c>
      <c r="H68" s="67">
        <v>9.1863425925925932E-2</v>
      </c>
      <c r="I68" s="100">
        <f t="shared" si="0"/>
        <v>1.7824074074074131E-3</v>
      </c>
      <c r="J68" s="87">
        <f t="shared" si="1"/>
        <v>29.935743983873</v>
      </c>
      <c r="K68" s="74"/>
      <c r="L68" s="69"/>
    </row>
    <row r="69" spans="1:12" s="4" customFormat="1" ht="17.25" customHeight="1" x14ac:dyDescent="0.2">
      <c r="A69" s="64">
        <v>47</v>
      </c>
      <c r="B69" s="65">
        <v>114</v>
      </c>
      <c r="C69" s="65">
        <v>10105741094</v>
      </c>
      <c r="D69" s="90" t="s">
        <v>183</v>
      </c>
      <c r="E69" s="66" t="s">
        <v>184</v>
      </c>
      <c r="F69" s="66" t="s">
        <v>45</v>
      </c>
      <c r="G69" s="66" t="s">
        <v>60</v>
      </c>
      <c r="H69" s="67">
        <v>9.3287037037037043E-2</v>
      </c>
      <c r="I69" s="100">
        <f t="shared" si="0"/>
        <v>3.2060185185185247E-3</v>
      </c>
      <c r="J69" s="87">
        <f t="shared" si="1"/>
        <v>29.478908188585606</v>
      </c>
      <c r="K69" s="74"/>
      <c r="L69" s="69"/>
    </row>
    <row r="70" spans="1:12" s="4" customFormat="1" ht="17.25" customHeight="1" x14ac:dyDescent="0.2">
      <c r="A70" s="70">
        <v>48</v>
      </c>
      <c r="B70" s="71">
        <v>9</v>
      </c>
      <c r="C70" s="71">
        <v>10091619817</v>
      </c>
      <c r="D70" s="90" t="s">
        <v>185</v>
      </c>
      <c r="E70" s="66" t="s">
        <v>186</v>
      </c>
      <c r="F70" s="66" t="s">
        <v>45</v>
      </c>
      <c r="G70" s="66" t="s">
        <v>187</v>
      </c>
      <c r="H70" s="73">
        <v>9.3287037037037043E-2</v>
      </c>
      <c r="I70" s="100">
        <f t="shared" si="0"/>
        <v>3.2060185185185247E-3</v>
      </c>
      <c r="J70" s="87">
        <f t="shared" si="1"/>
        <v>29.478908188585606</v>
      </c>
      <c r="K70" s="74"/>
      <c r="L70" s="69"/>
    </row>
    <row r="71" spans="1:12" s="4" customFormat="1" ht="17.25" customHeight="1" x14ac:dyDescent="0.2">
      <c r="A71" s="70">
        <v>49</v>
      </c>
      <c r="B71" s="71">
        <v>3</v>
      </c>
      <c r="C71" s="71">
        <v>10081516861</v>
      </c>
      <c r="D71" s="90" t="s">
        <v>68</v>
      </c>
      <c r="E71" s="66" t="s">
        <v>188</v>
      </c>
      <c r="F71" s="66" t="s">
        <v>35</v>
      </c>
      <c r="G71" s="66" t="s">
        <v>48</v>
      </c>
      <c r="H71" s="73">
        <v>9.3287037037037043E-2</v>
      </c>
      <c r="I71" s="100">
        <f t="shared" si="0"/>
        <v>3.2060185185185247E-3</v>
      </c>
      <c r="J71" s="87">
        <f t="shared" si="1"/>
        <v>29.478908188585606</v>
      </c>
      <c r="K71" s="74"/>
      <c r="L71" s="69"/>
    </row>
    <row r="72" spans="1:12" s="4" customFormat="1" ht="17.25" customHeight="1" x14ac:dyDescent="0.2">
      <c r="A72" s="64">
        <v>50</v>
      </c>
      <c r="B72" s="65">
        <v>44</v>
      </c>
      <c r="C72" s="65">
        <v>10078169149</v>
      </c>
      <c r="D72" s="90" t="s">
        <v>69</v>
      </c>
      <c r="E72" s="66" t="s">
        <v>155</v>
      </c>
      <c r="F72" s="66" t="s">
        <v>79</v>
      </c>
      <c r="G72" s="66" t="s">
        <v>46</v>
      </c>
      <c r="H72" s="67">
        <v>9.3287037037037043E-2</v>
      </c>
      <c r="I72" s="100">
        <f t="shared" si="0"/>
        <v>3.2060185185185247E-3</v>
      </c>
      <c r="J72" s="87">
        <f t="shared" si="1"/>
        <v>29.478908188585606</v>
      </c>
      <c r="K72" s="74"/>
      <c r="L72" s="69"/>
    </row>
    <row r="73" spans="1:12" s="4" customFormat="1" ht="17.25" customHeight="1" x14ac:dyDescent="0.2">
      <c r="A73" s="70">
        <v>51</v>
      </c>
      <c r="B73" s="71">
        <v>78</v>
      </c>
      <c r="C73" s="71">
        <v>10115080982</v>
      </c>
      <c r="D73" s="90" t="s">
        <v>189</v>
      </c>
      <c r="E73" s="66" t="s">
        <v>190</v>
      </c>
      <c r="F73" s="66" t="s">
        <v>45</v>
      </c>
      <c r="G73" s="66" t="s">
        <v>108</v>
      </c>
      <c r="H73" s="73">
        <v>9.3287037037037043E-2</v>
      </c>
      <c r="I73" s="100">
        <f t="shared" si="0"/>
        <v>3.2060185185185247E-3</v>
      </c>
      <c r="J73" s="87">
        <f t="shared" si="1"/>
        <v>29.478908188585606</v>
      </c>
      <c r="K73" s="74"/>
      <c r="L73" s="69"/>
    </row>
    <row r="74" spans="1:12" s="4" customFormat="1" ht="17.25" customHeight="1" x14ac:dyDescent="0.2">
      <c r="A74" s="70">
        <v>52</v>
      </c>
      <c r="B74" s="71">
        <v>41</v>
      </c>
      <c r="C74" s="71">
        <v>10097295428</v>
      </c>
      <c r="D74" s="90" t="s">
        <v>50</v>
      </c>
      <c r="E74" s="66" t="s">
        <v>191</v>
      </c>
      <c r="F74" s="66" t="s">
        <v>79</v>
      </c>
      <c r="G74" s="66" t="s">
        <v>27</v>
      </c>
      <c r="H74" s="73">
        <v>9.3287037037037043E-2</v>
      </c>
      <c r="I74" s="100">
        <f t="shared" si="0"/>
        <v>3.2060185185185247E-3</v>
      </c>
      <c r="J74" s="87">
        <f t="shared" si="1"/>
        <v>29.478908188585606</v>
      </c>
      <c r="K74" s="74"/>
      <c r="L74" s="69"/>
    </row>
    <row r="75" spans="1:12" s="4" customFormat="1" ht="17.25" customHeight="1" x14ac:dyDescent="0.2">
      <c r="A75" s="64">
        <v>53</v>
      </c>
      <c r="B75" s="65">
        <v>7</v>
      </c>
      <c r="C75" s="65">
        <v>10113341854</v>
      </c>
      <c r="D75" s="90" t="s">
        <v>64</v>
      </c>
      <c r="E75" s="66" t="s">
        <v>192</v>
      </c>
      <c r="F75" s="66" t="s">
        <v>79</v>
      </c>
      <c r="G75" s="66" t="s">
        <v>48</v>
      </c>
      <c r="H75" s="67">
        <v>9.3287037037037043E-2</v>
      </c>
      <c r="I75" s="100">
        <f t="shared" si="0"/>
        <v>3.2060185185185247E-3</v>
      </c>
      <c r="J75" s="87">
        <f t="shared" si="1"/>
        <v>29.478908188585606</v>
      </c>
      <c r="K75" s="74"/>
      <c r="L75" s="69"/>
    </row>
    <row r="76" spans="1:12" s="4" customFormat="1" ht="17.25" customHeight="1" x14ac:dyDescent="0.2">
      <c r="A76" s="70">
        <v>54</v>
      </c>
      <c r="B76" s="71">
        <v>31</v>
      </c>
      <c r="C76" s="71">
        <v>10105997439</v>
      </c>
      <c r="D76" s="90" t="s">
        <v>193</v>
      </c>
      <c r="E76" s="66" t="s">
        <v>194</v>
      </c>
      <c r="F76" s="66" t="s">
        <v>45</v>
      </c>
      <c r="G76" s="66" t="s">
        <v>195</v>
      </c>
      <c r="H76" s="73">
        <v>9.3287037037037043E-2</v>
      </c>
      <c r="I76" s="100">
        <f t="shared" si="0"/>
        <v>3.2060185185185247E-3</v>
      </c>
      <c r="J76" s="87">
        <f t="shared" si="1"/>
        <v>29.478908188585606</v>
      </c>
      <c r="K76" s="74"/>
      <c r="L76" s="69"/>
    </row>
    <row r="77" spans="1:12" s="4" customFormat="1" ht="17.25" customHeight="1" x14ac:dyDescent="0.2">
      <c r="A77" s="64">
        <v>55</v>
      </c>
      <c r="B77" s="65">
        <v>34</v>
      </c>
      <c r="C77" s="65">
        <v>10073954295</v>
      </c>
      <c r="D77" s="90" t="s">
        <v>196</v>
      </c>
      <c r="E77" s="66" t="s">
        <v>197</v>
      </c>
      <c r="F77" s="66" t="s">
        <v>79</v>
      </c>
      <c r="G77" s="66" t="s">
        <v>27</v>
      </c>
      <c r="H77" s="67">
        <v>9.3287037037037043E-2</v>
      </c>
      <c r="I77" s="100">
        <f t="shared" si="0"/>
        <v>3.2060185185185247E-3</v>
      </c>
      <c r="J77" s="87">
        <f t="shared" si="1"/>
        <v>29.478908188585606</v>
      </c>
      <c r="K77" s="74"/>
      <c r="L77" s="69"/>
    </row>
    <row r="78" spans="1:12" s="4" customFormat="1" ht="17.25" customHeight="1" x14ac:dyDescent="0.2">
      <c r="A78" s="70">
        <v>56</v>
      </c>
      <c r="B78" s="71">
        <v>123</v>
      </c>
      <c r="C78" s="71">
        <v>10091810985</v>
      </c>
      <c r="D78" s="90" t="s">
        <v>198</v>
      </c>
      <c r="E78" s="66" t="s">
        <v>199</v>
      </c>
      <c r="F78" s="66" t="s">
        <v>79</v>
      </c>
      <c r="G78" s="66" t="s">
        <v>41</v>
      </c>
      <c r="H78" s="73">
        <v>9.3287037037037043E-2</v>
      </c>
      <c r="I78" s="100">
        <f t="shared" si="0"/>
        <v>3.2060185185185247E-3</v>
      </c>
      <c r="J78" s="87">
        <f t="shared" si="1"/>
        <v>29.478908188585606</v>
      </c>
      <c r="K78" s="74"/>
      <c r="L78" s="69"/>
    </row>
    <row r="79" spans="1:12" s="4" customFormat="1" ht="17.25" customHeight="1" x14ac:dyDescent="0.2">
      <c r="A79" s="70">
        <v>57</v>
      </c>
      <c r="B79" s="71">
        <v>115</v>
      </c>
      <c r="C79" s="71">
        <v>10109160447</v>
      </c>
      <c r="D79" s="90" t="s">
        <v>59</v>
      </c>
      <c r="E79" s="66" t="s">
        <v>200</v>
      </c>
      <c r="F79" s="66" t="s">
        <v>79</v>
      </c>
      <c r="G79" s="66" t="s">
        <v>60</v>
      </c>
      <c r="H79" s="73">
        <v>9.3425925925925926E-2</v>
      </c>
      <c r="I79" s="100">
        <f t="shared" si="0"/>
        <v>3.3449074074074076E-3</v>
      </c>
      <c r="J79" s="87">
        <f t="shared" si="1"/>
        <v>29.435084241823589</v>
      </c>
      <c r="K79" s="74"/>
      <c r="L79" s="69"/>
    </row>
    <row r="80" spans="1:12" s="4" customFormat="1" ht="17.25" customHeight="1" x14ac:dyDescent="0.2">
      <c r="A80" s="70">
        <v>58</v>
      </c>
      <c r="B80" s="71">
        <v>113</v>
      </c>
      <c r="C80" s="71">
        <v>10105740690</v>
      </c>
      <c r="D80" s="90" t="s">
        <v>62</v>
      </c>
      <c r="E80" s="66" t="s">
        <v>201</v>
      </c>
      <c r="F80" s="66" t="s">
        <v>45</v>
      </c>
      <c r="G80" s="66" t="s">
        <v>60</v>
      </c>
      <c r="H80" s="73">
        <v>9.3425925925925926E-2</v>
      </c>
      <c r="I80" s="100">
        <f t="shared" si="0"/>
        <v>3.3449074074074076E-3</v>
      </c>
      <c r="J80" s="87">
        <f t="shared" si="1"/>
        <v>29.435084241823589</v>
      </c>
      <c r="K80" s="74"/>
      <c r="L80" s="69"/>
    </row>
    <row r="81" spans="1:12" s="4" customFormat="1" ht="17.25" customHeight="1" x14ac:dyDescent="0.2">
      <c r="A81" s="70">
        <v>59</v>
      </c>
      <c r="B81" s="71">
        <v>5</v>
      </c>
      <c r="C81" s="71">
        <v>10091546560</v>
      </c>
      <c r="D81" s="90" t="s">
        <v>65</v>
      </c>
      <c r="E81" s="66" t="s">
        <v>202</v>
      </c>
      <c r="F81" s="66" t="s">
        <v>79</v>
      </c>
      <c r="G81" s="66" t="s">
        <v>48</v>
      </c>
      <c r="H81" s="73">
        <v>9.3425925925925926E-2</v>
      </c>
      <c r="I81" s="100">
        <f t="shared" si="0"/>
        <v>3.3449074074074076E-3</v>
      </c>
      <c r="J81" s="87">
        <f t="shared" si="1"/>
        <v>29.435084241823589</v>
      </c>
      <c r="K81" s="74"/>
      <c r="L81" s="69"/>
    </row>
    <row r="82" spans="1:12" s="4" customFormat="1" ht="17.25" customHeight="1" x14ac:dyDescent="0.2">
      <c r="A82" s="70">
        <v>60</v>
      </c>
      <c r="B82" s="71">
        <v>86</v>
      </c>
      <c r="C82" s="65">
        <v>10090444501</v>
      </c>
      <c r="D82" s="90" t="s">
        <v>203</v>
      </c>
      <c r="E82" s="66" t="s">
        <v>204</v>
      </c>
      <c r="F82" s="66" t="s">
        <v>45</v>
      </c>
      <c r="G82" s="66" t="s">
        <v>163</v>
      </c>
      <c r="H82" s="67">
        <v>9.3611111111111103E-2</v>
      </c>
      <c r="I82" s="100">
        <f t="shared" si="0"/>
        <v>3.5300925925925847E-3</v>
      </c>
      <c r="J82" s="87">
        <f t="shared" si="1"/>
        <v>29.376854599406528</v>
      </c>
      <c r="K82" s="74"/>
      <c r="L82" s="69"/>
    </row>
    <row r="83" spans="1:12" s="4" customFormat="1" ht="17.25" customHeight="1" x14ac:dyDescent="0.2">
      <c r="A83" s="64">
        <v>61</v>
      </c>
      <c r="B83" s="65">
        <v>29</v>
      </c>
      <c r="C83" s="65">
        <v>10105091804</v>
      </c>
      <c r="D83" s="90" t="s">
        <v>205</v>
      </c>
      <c r="E83" s="66" t="s">
        <v>206</v>
      </c>
      <c r="F83" s="66" t="s">
        <v>45</v>
      </c>
      <c r="G83" s="66" t="s">
        <v>195</v>
      </c>
      <c r="H83" s="67">
        <v>9.3611111111111103E-2</v>
      </c>
      <c r="I83" s="100">
        <f t="shared" si="0"/>
        <v>3.5300925925925847E-3</v>
      </c>
      <c r="J83" s="87">
        <f t="shared" si="1"/>
        <v>29.376854599406528</v>
      </c>
      <c r="K83" s="74"/>
      <c r="L83" s="69"/>
    </row>
    <row r="84" spans="1:12" s="4" customFormat="1" ht="17.25" customHeight="1" x14ac:dyDescent="0.2">
      <c r="A84" s="70">
        <v>62</v>
      </c>
      <c r="B84" s="71">
        <v>58</v>
      </c>
      <c r="C84" s="71">
        <v>10111627378</v>
      </c>
      <c r="D84" s="90" t="s">
        <v>207</v>
      </c>
      <c r="E84" s="66" t="s">
        <v>208</v>
      </c>
      <c r="F84" s="66" t="s">
        <v>80</v>
      </c>
      <c r="G84" s="66" t="s">
        <v>319</v>
      </c>
      <c r="H84" s="73">
        <v>9.4270833333333345E-2</v>
      </c>
      <c r="I84" s="100">
        <f t="shared" si="0"/>
        <v>4.1898148148148268E-3</v>
      </c>
      <c r="J84" s="87">
        <f t="shared" si="1"/>
        <v>29.171270718232044</v>
      </c>
      <c r="K84" s="74"/>
      <c r="L84" s="69"/>
    </row>
    <row r="85" spans="1:12" s="4" customFormat="1" ht="17.25" customHeight="1" x14ac:dyDescent="0.2">
      <c r="A85" s="64">
        <v>63</v>
      </c>
      <c r="B85" s="65">
        <v>100</v>
      </c>
      <c r="C85" s="65">
        <v>10093607206</v>
      </c>
      <c r="D85" s="90" t="s">
        <v>209</v>
      </c>
      <c r="E85" s="66" t="s">
        <v>210</v>
      </c>
      <c r="F85" s="66" t="s">
        <v>79</v>
      </c>
      <c r="G85" s="66" t="s">
        <v>128</v>
      </c>
      <c r="H85" s="67">
        <v>9.4560185185185178E-2</v>
      </c>
      <c r="I85" s="100">
        <f t="shared" si="0"/>
        <v>4.4791666666666591E-3</v>
      </c>
      <c r="J85" s="87">
        <f t="shared" si="1"/>
        <v>29.08200734394125</v>
      </c>
      <c r="K85" s="74"/>
      <c r="L85" s="69"/>
    </row>
    <row r="86" spans="1:12" s="4" customFormat="1" ht="17.25" customHeight="1" x14ac:dyDescent="0.2">
      <c r="A86" s="64">
        <v>64</v>
      </c>
      <c r="B86" s="65">
        <v>105</v>
      </c>
      <c r="C86" s="65">
        <v>10093603061</v>
      </c>
      <c r="D86" s="90" t="s">
        <v>211</v>
      </c>
      <c r="E86" s="66" t="s">
        <v>212</v>
      </c>
      <c r="F86" s="66" t="s">
        <v>80</v>
      </c>
      <c r="G86" s="66" t="s">
        <v>128</v>
      </c>
      <c r="H86" s="67">
        <v>9.5150462962962964E-2</v>
      </c>
      <c r="I86" s="100">
        <f t="shared" si="0"/>
        <v>5.0694444444444459E-3</v>
      </c>
      <c r="J86" s="87">
        <f t="shared" si="1"/>
        <v>28.901593480111909</v>
      </c>
      <c r="K86" s="74"/>
      <c r="L86" s="69"/>
    </row>
    <row r="87" spans="1:12" s="4" customFormat="1" ht="17.25" customHeight="1" x14ac:dyDescent="0.2">
      <c r="A87" s="64">
        <v>65</v>
      </c>
      <c r="B87" s="65">
        <v>160</v>
      </c>
      <c r="C87" s="65">
        <v>10107339978</v>
      </c>
      <c r="D87" s="90" t="s">
        <v>213</v>
      </c>
      <c r="E87" s="66" t="s">
        <v>214</v>
      </c>
      <c r="F87" s="66" t="s">
        <v>79</v>
      </c>
      <c r="G87" s="66" t="s">
        <v>136</v>
      </c>
      <c r="H87" s="67">
        <v>9.5185185185185192E-2</v>
      </c>
      <c r="I87" s="100">
        <f t="shared" si="0"/>
        <v>5.1041666666666735E-3</v>
      </c>
      <c r="J87" s="87">
        <f t="shared" si="1"/>
        <v>28.891050583657588</v>
      </c>
      <c r="K87" s="74"/>
      <c r="L87" s="69"/>
    </row>
    <row r="88" spans="1:12" s="4" customFormat="1" ht="17.25" customHeight="1" x14ac:dyDescent="0.2">
      <c r="A88" s="64">
        <v>66</v>
      </c>
      <c r="B88" s="65">
        <v>35</v>
      </c>
      <c r="C88" s="65">
        <v>10089792577</v>
      </c>
      <c r="D88" s="90" t="s">
        <v>53</v>
      </c>
      <c r="E88" s="66" t="s">
        <v>215</v>
      </c>
      <c r="F88" s="66" t="s">
        <v>79</v>
      </c>
      <c r="G88" s="66" t="s">
        <v>27</v>
      </c>
      <c r="H88" s="67">
        <v>9.5682870370370376E-2</v>
      </c>
      <c r="I88" s="100">
        <f t="shared" si="0"/>
        <v>5.6018518518518579E-3</v>
      </c>
      <c r="J88" s="87">
        <f t="shared" ref="J88:J101" si="2">IFERROR($K$19*3600/(HOUR(H88)*3600+MINUTE(H88)*60+SECOND(H88)),"")</f>
        <v>28.740776581589451</v>
      </c>
      <c r="K88" s="74"/>
      <c r="L88" s="69"/>
    </row>
    <row r="89" spans="1:12" s="4" customFormat="1" ht="17.25" customHeight="1" x14ac:dyDescent="0.2">
      <c r="A89" s="70">
        <v>67</v>
      </c>
      <c r="B89" s="71">
        <v>12</v>
      </c>
      <c r="C89" s="71">
        <v>10089250791</v>
      </c>
      <c r="D89" s="90" t="s">
        <v>216</v>
      </c>
      <c r="E89" s="66" t="s">
        <v>217</v>
      </c>
      <c r="F89" s="66" t="s">
        <v>45</v>
      </c>
      <c r="G89" s="66" t="s">
        <v>187</v>
      </c>
      <c r="H89" s="73">
        <v>9.9155092592592586E-2</v>
      </c>
      <c r="I89" s="100">
        <f t="shared" ref="I89:I101" si="3">H89-$H$23</f>
        <v>9.0740740740740677E-3</v>
      </c>
      <c r="J89" s="87">
        <f t="shared" si="2"/>
        <v>27.734329403525155</v>
      </c>
      <c r="K89" s="74"/>
      <c r="L89" s="69"/>
    </row>
    <row r="90" spans="1:12" s="4" customFormat="1" ht="17.25" customHeight="1" x14ac:dyDescent="0.2">
      <c r="A90" s="70">
        <v>68</v>
      </c>
      <c r="B90" s="71">
        <v>56</v>
      </c>
      <c r="C90" s="71">
        <v>10111626065</v>
      </c>
      <c r="D90" s="90" t="s">
        <v>218</v>
      </c>
      <c r="E90" s="66" t="s">
        <v>219</v>
      </c>
      <c r="F90" s="66" t="s">
        <v>80</v>
      </c>
      <c r="G90" s="66" t="s">
        <v>319</v>
      </c>
      <c r="H90" s="73">
        <v>9.9155092592592586E-2</v>
      </c>
      <c r="I90" s="100">
        <f t="shared" si="3"/>
        <v>9.0740740740740677E-3</v>
      </c>
      <c r="J90" s="87">
        <f t="shared" si="2"/>
        <v>27.734329403525155</v>
      </c>
      <c r="K90" s="74"/>
      <c r="L90" s="69"/>
    </row>
    <row r="91" spans="1:12" s="4" customFormat="1" ht="17.25" customHeight="1" x14ac:dyDescent="0.2">
      <c r="A91" s="64">
        <v>69</v>
      </c>
      <c r="B91" s="65">
        <v>25</v>
      </c>
      <c r="C91" s="65">
        <v>10112134711</v>
      </c>
      <c r="D91" s="90" t="s">
        <v>220</v>
      </c>
      <c r="E91" s="66" t="s">
        <v>221</v>
      </c>
      <c r="F91" s="66" t="s">
        <v>45</v>
      </c>
      <c r="G91" s="66" t="s">
        <v>28</v>
      </c>
      <c r="H91" s="67">
        <v>9.9155092592592586E-2</v>
      </c>
      <c r="I91" s="100">
        <f t="shared" si="3"/>
        <v>9.0740740740740677E-3</v>
      </c>
      <c r="J91" s="87">
        <f t="shared" si="2"/>
        <v>27.734329403525155</v>
      </c>
      <c r="K91" s="74"/>
      <c r="L91" s="69"/>
    </row>
    <row r="92" spans="1:12" s="4" customFormat="1" ht="17.25" customHeight="1" x14ac:dyDescent="0.2">
      <c r="A92" s="64">
        <v>70</v>
      </c>
      <c r="B92" s="65">
        <v>22</v>
      </c>
      <c r="C92" s="65">
        <v>10091011545</v>
      </c>
      <c r="D92" s="90" t="s">
        <v>222</v>
      </c>
      <c r="E92" s="66" t="s">
        <v>223</v>
      </c>
      <c r="F92" s="66" t="s">
        <v>35</v>
      </c>
      <c r="G92" s="66" t="s">
        <v>28</v>
      </c>
      <c r="H92" s="67">
        <v>9.9155092592592586E-2</v>
      </c>
      <c r="I92" s="100">
        <f t="shared" si="3"/>
        <v>9.0740740740740677E-3</v>
      </c>
      <c r="J92" s="87">
        <f t="shared" si="2"/>
        <v>27.734329403525155</v>
      </c>
      <c r="K92" s="74"/>
      <c r="L92" s="69"/>
    </row>
    <row r="93" spans="1:12" s="4" customFormat="1" ht="17.25" customHeight="1" x14ac:dyDescent="0.2">
      <c r="A93" s="64">
        <v>71</v>
      </c>
      <c r="B93" s="65">
        <v>36</v>
      </c>
      <c r="C93" s="65">
        <v>10080173716</v>
      </c>
      <c r="D93" s="90" t="s">
        <v>54</v>
      </c>
      <c r="E93" s="66" t="s">
        <v>224</v>
      </c>
      <c r="F93" s="66" t="s">
        <v>79</v>
      </c>
      <c r="G93" s="66" t="s">
        <v>27</v>
      </c>
      <c r="H93" s="67">
        <v>9.9155092592592586E-2</v>
      </c>
      <c r="I93" s="100">
        <f t="shared" si="3"/>
        <v>9.0740740740740677E-3</v>
      </c>
      <c r="J93" s="87">
        <f t="shared" si="2"/>
        <v>27.734329403525155</v>
      </c>
      <c r="K93" s="74"/>
      <c r="L93" s="69"/>
    </row>
    <row r="94" spans="1:12" s="4" customFormat="1" ht="17.25" customHeight="1" x14ac:dyDescent="0.2">
      <c r="A94" s="70">
        <v>72</v>
      </c>
      <c r="B94" s="71">
        <v>91</v>
      </c>
      <c r="C94" s="71">
        <v>10114988632</v>
      </c>
      <c r="D94" s="90" t="s">
        <v>225</v>
      </c>
      <c r="E94" s="66" t="s">
        <v>226</v>
      </c>
      <c r="F94" s="66" t="s">
        <v>45</v>
      </c>
      <c r="G94" s="66" t="s">
        <v>163</v>
      </c>
      <c r="H94" s="73">
        <v>9.9155092592592586E-2</v>
      </c>
      <c r="I94" s="100">
        <f t="shared" si="3"/>
        <v>9.0740740740740677E-3</v>
      </c>
      <c r="J94" s="87">
        <f t="shared" si="2"/>
        <v>27.734329403525155</v>
      </c>
      <c r="K94" s="74"/>
      <c r="L94" s="69"/>
    </row>
    <row r="95" spans="1:12" s="4" customFormat="1" ht="17.25" customHeight="1" x14ac:dyDescent="0.2">
      <c r="A95" s="64">
        <v>73</v>
      </c>
      <c r="B95" s="65">
        <v>112</v>
      </c>
      <c r="C95" s="65">
        <v>10082343179</v>
      </c>
      <c r="D95" s="90" t="s">
        <v>55</v>
      </c>
      <c r="E95" s="66" t="s">
        <v>227</v>
      </c>
      <c r="F95" s="66" t="s">
        <v>79</v>
      </c>
      <c r="G95" s="66" t="s">
        <v>42</v>
      </c>
      <c r="H95" s="67">
        <v>9.9155092592592586E-2</v>
      </c>
      <c r="I95" s="100">
        <f t="shared" si="3"/>
        <v>9.0740740740740677E-3</v>
      </c>
      <c r="J95" s="87">
        <f t="shared" si="2"/>
        <v>27.734329403525155</v>
      </c>
      <c r="K95" s="74"/>
      <c r="L95" s="69"/>
    </row>
    <row r="96" spans="1:12" s="4" customFormat="1" ht="17.25" customHeight="1" x14ac:dyDescent="0.2">
      <c r="A96" s="70">
        <v>74</v>
      </c>
      <c r="B96" s="71">
        <v>103</v>
      </c>
      <c r="C96" s="71">
        <v>10084268530</v>
      </c>
      <c r="D96" s="90" t="s">
        <v>228</v>
      </c>
      <c r="E96" s="66" t="s">
        <v>229</v>
      </c>
      <c r="F96" s="66" t="s">
        <v>35</v>
      </c>
      <c r="G96" s="66" t="s">
        <v>128</v>
      </c>
      <c r="H96" s="73">
        <v>9.9155092592592586E-2</v>
      </c>
      <c r="I96" s="100">
        <f t="shared" si="3"/>
        <v>9.0740740740740677E-3</v>
      </c>
      <c r="J96" s="87">
        <f t="shared" si="2"/>
        <v>27.734329403525155</v>
      </c>
      <c r="K96" s="74"/>
      <c r="L96" s="69"/>
    </row>
    <row r="97" spans="1:12" s="4" customFormat="1" ht="17.25" customHeight="1" x14ac:dyDescent="0.2">
      <c r="A97" s="64">
        <v>75</v>
      </c>
      <c r="B97" s="65">
        <v>90</v>
      </c>
      <c r="C97" s="65">
        <v>10114985804</v>
      </c>
      <c r="D97" s="90" t="s">
        <v>230</v>
      </c>
      <c r="E97" s="66" t="s">
        <v>231</v>
      </c>
      <c r="F97" s="66" t="s">
        <v>45</v>
      </c>
      <c r="G97" s="66" t="s">
        <v>163</v>
      </c>
      <c r="H97" s="67">
        <v>9.9155092592592586E-2</v>
      </c>
      <c r="I97" s="100">
        <f t="shared" si="3"/>
        <v>9.0740740740740677E-3</v>
      </c>
      <c r="J97" s="87">
        <f t="shared" si="2"/>
        <v>27.734329403525155</v>
      </c>
      <c r="K97" s="74"/>
      <c r="L97" s="69"/>
    </row>
    <row r="98" spans="1:12" s="4" customFormat="1" ht="17.25" customHeight="1" x14ac:dyDescent="0.2">
      <c r="A98" s="64">
        <v>76</v>
      </c>
      <c r="B98" s="65">
        <v>26</v>
      </c>
      <c r="C98" s="65">
        <v>10102489978</v>
      </c>
      <c r="D98" s="90" t="s">
        <v>232</v>
      </c>
      <c r="E98" s="66" t="s">
        <v>233</v>
      </c>
      <c r="F98" s="66" t="s">
        <v>79</v>
      </c>
      <c r="G98" s="66" t="s">
        <v>28</v>
      </c>
      <c r="H98" s="67">
        <v>9.9155092592592586E-2</v>
      </c>
      <c r="I98" s="100">
        <f t="shared" si="3"/>
        <v>9.0740740740740677E-3</v>
      </c>
      <c r="J98" s="87">
        <f t="shared" si="2"/>
        <v>27.734329403525155</v>
      </c>
      <c r="K98" s="74"/>
      <c r="L98" s="69"/>
    </row>
    <row r="99" spans="1:12" s="4" customFormat="1" ht="17.25" customHeight="1" x14ac:dyDescent="0.2">
      <c r="A99" s="64">
        <v>77</v>
      </c>
      <c r="B99" s="65">
        <v>11</v>
      </c>
      <c r="C99" s="65">
        <v>10091622241</v>
      </c>
      <c r="D99" s="90" t="s">
        <v>234</v>
      </c>
      <c r="E99" s="66" t="s">
        <v>235</v>
      </c>
      <c r="F99" s="66" t="s">
        <v>45</v>
      </c>
      <c r="G99" s="66" t="s">
        <v>187</v>
      </c>
      <c r="H99" s="67">
        <v>9.9155092592592586E-2</v>
      </c>
      <c r="I99" s="100">
        <f t="shared" si="3"/>
        <v>9.0740740740740677E-3</v>
      </c>
      <c r="J99" s="87">
        <f t="shared" si="2"/>
        <v>27.734329403525155</v>
      </c>
      <c r="K99" s="74"/>
      <c r="L99" s="69"/>
    </row>
    <row r="100" spans="1:12" s="4" customFormat="1" ht="17.25" customHeight="1" x14ac:dyDescent="0.2">
      <c r="A100" s="64">
        <v>78</v>
      </c>
      <c r="B100" s="65">
        <v>73</v>
      </c>
      <c r="C100" s="71"/>
      <c r="D100" s="90" t="s">
        <v>236</v>
      </c>
      <c r="E100" s="66" t="s">
        <v>237</v>
      </c>
      <c r="F100" s="66" t="s">
        <v>45</v>
      </c>
      <c r="G100" s="66" t="s">
        <v>108</v>
      </c>
      <c r="H100" s="67">
        <v>9.9155092592592586E-2</v>
      </c>
      <c r="I100" s="100">
        <f t="shared" si="3"/>
        <v>9.0740740740740677E-3</v>
      </c>
      <c r="J100" s="87">
        <f t="shared" si="2"/>
        <v>27.734329403525155</v>
      </c>
      <c r="K100" s="74"/>
      <c r="L100" s="69"/>
    </row>
    <row r="101" spans="1:12" s="4" customFormat="1" ht="17.25" customHeight="1" x14ac:dyDescent="0.2">
      <c r="A101" s="64">
        <v>79</v>
      </c>
      <c r="B101" s="71">
        <v>82</v>
      </c>
      <c r="C101" s="65">
        <v>10114985295</v>
      </c>
      <c r="D101" s="90" t="s">
        <v>76</v>
      </c>
      <c r="E101" s="66" t="s">
        <v>238</v>
      </c>
      <c r="F101" s="66" t="s">
        <v>79</v>
      </c>
      <c r="G101" s="66" t="s">
        <v>43</v>
      </c>
      <c r="H101" s="67">
        <v>9.9155092592592586E-2</v>
      </c>
      <c r="I101" s="100">
        <f t="shared" si="3"/>
        <v>9.0740740740740677E-3</v>
      </c>
      <c r="J101" s="87">
        <f t="shared" si="2"/>
        <v>27.734329403525155</v>
      </c>
      <c r="K101" s="74"/>
      <c r="L101" s="69"/>
    </row>
    <row r="102" spans="1:12" s="4" customFormat="1" ht="17.25" customHeight="1" x14ac:dyDescent="0.2">
      <c r="A102" s="75" t="s">
        <v>309</v>
      </c>
      <c r="B102" s="71">
        <v>4</v>
      </c>
      <c r="C102" s="71">
        <v>10082147664</v>
      </c>
      <c r="D102" s="90" t="s">
        <v>66</v>
      </c>
      <c r="E102" s="66" t="s">
        <v>239</v>
      </c>
      <c r="F102" s="66" t="s">
        <v>79</v>
      </c>
      <c r="G102" s="66" t="s">
        <v>48</v>
      </c>
      <c r="H102" s="68"/>
      <c r="I102" s="99"/>
      <c r="J102" s="88"/>
      <c r="K102" s="74"/>
      <c r="L102" s="69"/>
    </row>
    <row r="103" spans="1:12" s="4" customFormat="1" ht="17.25" customHeight="1" x14ac:dyDescent="0.2">
      <c r="A103" s="75" t="s">
        <v>309</v>
      </c>
      <c r="B103" s="65">
        <v>6</v>
      </c>
      <c r="C103" s="65">
        <v>10113113195</v>
      </c>
      <c r="D103" s="90" t="s">
        <v>67</v>
      </c>
      <c r="E103" s="66" t="s">
        <v>240</v>
      </c>
      <c r="F103" s="66" t="s">
        <v>79</v>
      </c>
      <c r="G103" s="66" t="s">
        <v>48</v>
      </c>
      <c r="H103" s="68"/>
      <c r="I103" s="99"/>
      <c r="J103" s="88"/>
      <c r="K103" s="74"/>
      <c r="L103" s="69"/>
    </row>
    <row r="104" spans="1:12" s="4" customFormat="1" ht="17.25" customHeight="1" x14ac:dyDescent="0.2">
      <c r="A104" s="75" t="s">
        <v>309</v>
      </c>
      <c r="B104" s="65">
        <v>8</v>
      </c>
      <c r="C104" s="65">
        <v>10091621332</v>
      </c>
      <c r="D104" s="90" t="s">
        <v>241</v>
      </c>
      <c r="E104" s="66" t="s">
        <v>242</v>
      </c>
      <c r="F104" s="66" t="s">
        <v>45</v>
      </c>
      <c r="G104" s="66" t="s">
        <v>187</v>
      </c>
      <c r="H104" s="68"/>
      <c r="I104" s="99"/>
      <c r="J104" s="88"/>
      <c r="K104" s="74"/>
      <c r="L104" s="69"/>
    </row>
    <row r="105" spans="1:12" s="4" customFormat="1" ht="17.25" customHeight="1" x14ac:dyDescent="0.2">
      <c r="A105" s="75" t="s">
        <v>309</v>
      </c>
      <c r="B105" s="65">
        <v>10</v>
      </c>
      <c r="C105" s="65">
        <v>10091625069</v>
      </c>
      <c r="D105" s="90" t="s">
        <v>243</v>
      </c>
      <c r="E105" s="66" t="s">
        <v>244</v>
      </c>
      <c r="F105" s="66" t="s">
        <v>45</v>
      </c>
      <c r="G105" s="66" t="s">
        <v>187</v>
      </c>
      <c r="H105" s="68"/>
      <c r="I105" s="99"/>
      <c r="J105" s="88"/>
      <c r="K105" s="74"/>
      <c r="L105" s="69"/>
    </row>
    <row r="106" spans="1:12" s="4" customFormat="1" ht="17.25" customHeight="1" x14ac:dyDescent="0.2">
      <c r="A106" s="75" t="s">
        <v>309</v>
      </c>
      <c r="B106" s="65">
        <v>14</v>
      </c>
      <c r="C106" s="65"/>
      <c r="D106" s="90" t="s">
        <v>245</v>
      </c>
      <c r="E106" s="66" t="s">
        <v>246</v>
      </c>
      <c r="F106" s="66" t="s">
        <v>45</v>
      </c>
      <c r="G106" s="66" t="s">
        <v>180</v>
      </c>
      <c r="H106" s="68"/>
      <c r="I106" s="99"/>
      <c r="J106" s="88"/>
      <c r="K106" s="74"/>
      <c r="L106" s="69"/>
    </row>
    <row r="107" spans="1:12" s="4" customFormat="1" ht="17.25" customHeight="1" x14ac:dyDescent="0.2">
      <c r="A107" s="75" t="s">
        <v>309</v>
      </c>
      <c r="B107" s="71">
        <v>15</v>
      </c>
      <c r="C107" s="71">
        <v>10104284983</v>
      </c>
      <c r="D107" s="90" t="s">
        <v>247</v>
      </c>
      <c r="E107" s="66" t="s">
        <v>248</v>
      </c>
      <c r="F107" s="66" t="s">
        <v>45</v>
      </c>
      <c r="G107" s="66" t="s">
        <v>180</v>
      </c>
      <c r="H107" s="68"/>
      <c r="I107" s="99"/>
      <c r="J107" s="88"/>
      <c r="K107" s="74"/>
      <c r="L107" s="69"/>
    </row>
    <row r="108" spans="1:12" s="4" customFormat="1" ht="17.25" customHeight="1" x14ac:dyDescent="0.2">
      <c r="A108" s="75" t="s">
        <v>309</v>
      </c>
      <c r="B108" s="65">
        <v>16</v>
      </c>
      <c r="C108" s="65">
        <v>10102502005</v>
      </c>
      <c r="D108" s="90" t="s">
        <v>249</v>
      </c>
      <c r="E108" s="66" t="s">
        <v>250</v>
      </c>
      <c r="F108" s="66" t="s">
        <v>45</v>
      </c>
      <c r="G108" s="66" t="s">
        <v>180</v>
      </c>
      <c r="H108" s="68"/>
      <c r="I108" s="99"/>
      <c r="J108" s="88"/>
      <c r="K108" s="74"/>
      <c r="L108" s="69"/>
    </row>
    <row r="109" spans="1:12" s="4" customFormat="1" ht="17.25" customHeight="1" x14ac:dyDescent="0.2">
      <c r="A109" s="75" t="s">
        <v>309</v>
      </c>
      <c r="B109" s="65">
        <v>19</v>
      </c>
      <c r="C109" s="65">
        <v>10096753036</v>
      </c>
      <c r="D109" s="90" t="s">
        <v>251</v>
      </c>
      <c r="E109" s="66" t="s">
        <v>252</v>
      </c>
      <c r="F109" s="66" t="s">
        <v>45</v>
      </c>
      <c r="G109" s="66" t="s">
        <v>180</v>
      </c>
      <c r="H109" s="68"/>
      <c r="I109" s="99"/>
      <c r="J109" s="88"/>
      <c r="K109" s="74"/>
      <c r="L109" s="69"/>
    </row>
    <row r="110" spans="1:12" s="4" customFormat="1" ht="17.25" customHeight="1" x14ac:dyDescent="0.2">
      <c r="A110" s="75" t="s">
        <v>309</v>
      </c>
      <c r="B110" s="71">
        <v>27</v>
      </c>
      <c r="C110" s="71">
        <v>10105998146</v>
      </c>
      <c r="D110" s="90" t="s">
        <v>253</v>
      </c>
      <c r="E110" s="66" t="s">
        <v>254</v>
      </c>
      <c r="F110" s="66" t="s">
        <v>45</v>
      </c>
      <c r="G110" s="66" t="s">
        <v>195</v>
      </c>
      <c r="H110" s="68"/>
      <c r="I110" s="99"/>
      <c r="J110" s="88"/>
      <c r="K110" s="74"/>
      <c r="L110" s="69"/>
    </row>
    <row r="111" spans="1:12" s="4" customFormat="1" ht="17.25" customHeight="1" x14ac:dyDescent="0.2">
      <c r="A111" s="75" t="s">
        <v>309</v>
      </c>
      <c r="B111" s="71">
        <v>28</v>
      </c>
      <c r="C111" s="65">
        <v>10090445006</v>
      </c>
      <c r="D111" s="90" t="s">
        <v>122</v>
      </c>
      <c r="E111" s="66" t="s">
        <v>255</v>
      </c>
      <c r="F111" s="66" t="s">
        <v>45</v>
      </c>
      <c r="G111" s="66" t="s">
        <v>195</v>
      </c>
      <c r="H111" s="68"/>
      <c r="I111" s="99"/>
      <c r="J111" s="88"/>
      <c r="K111" s="74"/>
      <c r="L111" s="69"/>
    </row>
    <row r="112" spans="1:12" s="4" customFormat="1" ht="17.25" customHeight="1" x14ac:dyDescent="0.2">
      <c r="A112" s="75" t="s">
        <v>309</v>
      </c>
      <c r="B112" s="71">
        <v>30</v>
      </c>
      <c r="C112" s="71">
        <v>10104735732</v>
      </c>
      <c r="D112" s="90" t="s">
        <v>256</v>
      </c>
      <c r="E112" s="66" t="s">
        <v>257</v>
      </c>
      <c r="F112" s="66" t="s">
        <v>45</v>
      </c>
      <c r="G112" s="66" t="s">
        <v>195</v>
      </c>
      <c r="H112" s="68"/>
      <c r="I112" s="99"/>
      <c r="J112" s="88"/>
      <c r="K112" s="74"/>
      <c r="L112" s="69"/>
    </row>
    <row r="113" spans="1:12" s="4" customFormat="1" ht="17.25" customHeight="1" x14ac:dyDescent="0.2">
      <c r="A113" s="75" t="s">
        <v>309</v>
      </c>
      <c r="B113" s="71">
        <v>32</v>
      </c>
      <c r="C113" s="71">
        <v>10114799884</v>
      </c>
      <c r="D113" s="90" t="s">
        <v>258</v>
      </c>
      <c r="E113" s="66" t="s">
        <v>259</v>
      </c>
      <c r="F113" s="66" t="s">
        <v>45</v>
      </c>
      <c r="G113" s="66" t="s">
        <v>195</v>
      </c>
      <c r="H113" s="68"/>
      <c r="I113" s="99"/>
      <c r="J113" s="88"/>
      <c r="K113" s="74"/>
      <c r="L113" s="69"/>
    </row>
    <row r="114" spans="1:12" s="4" customFormat="1" ht="17.25" customHeight="1" x14ac:dyDescent="0.2">
      <c r="A114" s="75" t="s">
        <v>309</v>
      </c>
      <c r="B114" s="71">
        <v>33</v>
      </c>
      <c r="C114" s="71">
        <v>10105843451</v>
      </c>
      <c r="D114" s="90" t="s">
        <v>260</v>
      </c>
      <c r="E114" s="66" t="s">
        <v>261</v>
      </c>
      <c r="F114" s="66" t="s">
        <v>45</v>
      </c>
      <c r="G114" s="66" t="s">
        <v>195</v>
      </c>
      <c r="H114" s="68"/>
      <c r="I114" s="99"/>
      <c r="J114" s="88"/>
      <c r="K114" s="74"/>
      <c r="L114" s="69"/>
    </row>
    <row r="115" spans="1:12" s="4" customFormat="1" ht="17.25" customHeight="1" x14ac:dyDescent="0.2">
      <c r="A115" s="75" t="s">
        <v>309</v>
      </c>
      <c r="B115" s="71">
        <v>40</v>
      </c>
      <c r="C115" s="71">
        <v>10103716020</v>
      </c>
      <c r="D115" s="90" t="s">
        <v>262</v>
      </c>
      <c r="E115" s="66" t="s">
        <v>263</v>
      </c>
      <c r="F115" s="66" t="s">
        <v>79</v>
      </c>
      <c r="G115" s="66" t="s">
        <v>264</v>
      </c>
      <c r="H115" s="68"/>
      <c r="I115" s="99"/>
      <c r="J115" s="88"/>
      <c r="K115" s="74"/>
      <c r="L115" s="69"/>
    </row>
    <row r="116" spans="1:12" s="4" customFormat="1" ht="17.25" customHeight="1" x14ac:dyDescent="0.2">
      <c r="A116" s="75" t="s">
        <v>309</v>
      </c>
      <c r="B116" s="71">
        <v>42</v>
      </c>
      <c r="C116" s="71">
        <v>10076946841</v>
      </c>
      <c r="D116" s="90" t="s">
        <v>52</v>
      </c>
      <c r="E116" s="66" t="s">
        <v>265</v>
      </c>
      <c r="F116" s="66" t="s">
        <v>79</v>
      </c>
      <c r="G116" s="66" t="s">
        <v>27</v>
      </c>
      <c r="H116" s="68"/>
      <c r="I116" s="99"/>
      <c r="J116" s="88"/>
      <c r="K116" s="74"/>
      <c r="L116" s="69"/>
    </row>
    <row r="117" spans="1:12" s="4" customFormat="1" ht="17.25" customHeight="1" x14ac:dyDescent="0.2">
      <c r="A117" s="75" t="s">
        <v>309</v>
      </c>
      <c r="B117" s="71">
        <v>43</v>
      </c>
      <c r="C117" s="71">
        <v>10095071094</v>
      </c>
      <c r="D117" s="90" t="s">
        <v>51</v>
      </c>
      <c r="E117" s="66" t="s">
        <v>266</v>
      </c>
      <c r="F117" s="66" t="s">
        <v>79</v>
      </c>
      <c r="G117" s="66" t="s">
        <v>27</v>
      </c>
      <c r="H117" s="68"/>
      <c r="I117" s="99"/>
      <c r="J117" s="88"/>
      <c r="K117" s="74"/>
      <c r="L117" s="69"/>
    </row>
    <row r="118" spans="1:12" s="4" customFormat="1" ht="17.25" customHeight="1" x14ac:dyDescent="0.2">
      <c r="A118" s="75" t="s">
        <v>309</v>
      </c>
      <c r="B118" s="71">
        <v>83</v>
      </c>
      <c r="C118" s="71">
        <v>10092443711</v>
      </c>
      <c r="D118" s="90" t="s">
        <v>267</v>
      </c>
      <c r="E118" s="66" t="s">
        <v>190</v>
      </c>
      <c r="F118" s="66" t="s">
        <v>45</v>
      </c>
      <c r="G118" s="66" t="s">
        <v>163</v>
      </c>
      <c r="H118" s="68"/>
      <c r="I118" s="99"/>
      <c r="J118" s="88"/>
      <c r="K118" s="74"/>
      <c r="L118" s="69"/>
    </row>
    <row r="119" spans="1:12" s="4" customFormat="1" ht="17.25" customHeight="1" x14ac:dyDescent="0.2">
      <c r="A119" s="75" t="s">
        <v>309</v>
      </c>
      <c r="B119" s="71">
        <v>84</v>
      </c>
      <c r="C119" s="71">
        <v>10114989036</v>
      </c>
      <c r="D119" s="90" t="s">
        <v>268</v>
      </c>
      <c r="E119" s="66" t="s">
        <v>269</v>
      </c>
      <c r="F119" s="66" t="s">
        <v>45</v>
      </c>
      <c r="G119" s="66" t="s">
        <v>163</v>
      </c>
      <c r="H119" s="68"/>
      <c r="I119" s="99"/>
      <c r="J119" s="88"/>
      <c r="K119" s="74"/>
      <c r="L119" s="69"/>
    </row>
    <row r="120" spans="1:12" s="4" customFormat="1" ht="17.25" customHeight="1" x14ac:dyDescent="0.2">
      <c r="A120" s="75" t="s">
        <v>309</v>
      </c>
      <c r="B120" s="71">
        <v>85</v>
      </c>
      <c r="C120" s="71">
        <v>10094059769</v>
      </c>
      <c r="D120" s="90" t="s">
        <v>270</v>
      </c>
      <c r="E120" s="66" t="s">
        <v>271</v>
      </c>
      <c r="F120" s="66" t="s">
        <v>45</v>
      </c>
      <c r="G120" s="66" t="s">
        <v>163</v>
      </c>
      <c r="H120" s="68"/>
      <c r="I120" s="99"/>
      <c r="J120" s="88"/>
      <c r="K120" s="74"/>
      <c r="L120" s="69"/>
    </row>
    <row r="121" spans="1:12" s="4" customFormat="1" ht="17.25" customHeight="1" x14ac:dyDescent="0.2">
      <c r="A121" s="75" t="s">
        <v>309</v>
      </c>
      <c r="B121" s="71">
        <v>93</v>
      </c>
      <c r="C121" s="71">
        <v>10074468297</v>
      </c>
      <c r="D121" s="90" t="s">
        <v>272</v>
      </c>
      <c r="E121" s="66" t="s">
        <v>273</v>
      </c>
      <c r="F121" s="66" t="s">
        <v>79</v>
      </c>
      <c r="G121" s="66" t="s">
        <v>56</v>
      </c>
      <c r="H121" s="68"/>
      <c r="I121" s="99"/>
      <c r="J121" s="88"/>
      <c r="K121" s="74"/>
      <c r="L121" s="69"/>
    </row>
    <row r="122" spans="1:12" s="4" customFormat="1" ht="17.25" customHeight="1" x14ac:dyDescent="0.2">
      <c r="A122" s="75" t="s">
        <v>309</v>
      </c>
      <c r="B122" s="71">
        <v>94</v>
      </c>
      <c r="C122" s="71">
        <v>10081050251</v>
      </c>
      <c r="D122" s="90" t="s">
        <v>71</v>
      </c>
      <c r="E122" s="66" t="s">
        <v>274</v>
      </c>
      <c r="F122" s="66" t="s">
        <v>45</v>
      </c>
      <c r="G122" s="66" t="s">
        <v>46</v>
      </c>
      <c r="H122" s="68"/>
      <c r="I122" s="99"/>
      <c r="J122" s="88"/>
      <c r="K122" s="74"/>
      <c r="L122" s="69"/>
    </row>
    <row r="123" spans="1:12" s="4" customFormat="1" ht="17.25" customHeight="1" x14ac:dyDescent="0.2">
      <c r="A123" s="75" t="s">
        <v>309</v>
      </c>
      <c r="B123" s="71">
        <v>94</v>
      </c>
      <c r="C123" s="71">
        <v>10105843653</v>
      </c>
      <c r="D123" s="90" t="s">
        <v>275</v>
      </c>
      <c r="E123" s="66" t="s">
        <v>276</v>
      </c>
      <c r="F123" s="66" t="s">
        <v>79</v>
      </c>
      <c r="G123" s="66" t="s">
        <v>56</v>
      </c>
      <c r="H123" s="68"/>
      <c r="I123" s="99"/>
      <c r="J123" s="88"/>
      <c r="K123" s="74"/>
      <c r="L123" s="69"/>
    </row>
    <row r="124" spans="1:12" s="4" customFormat="1" ht="17.25" customHeight="1" x14ac:dyDescent="0.2">
      <c r="A124" s="75" t="s">
        <v>309</v>
      </c>
      <c r="B124" s="71">
        <v>95</v>
      </c>
      <c r="C124" s="71">
        <v>10117710463</v>
      </c>
      <c r="D124" s="90" t="s">
        <v>57</v>
      </c>
      <c r="E124" s="66" t="s">
        <v>277</v>
      </c>
      <c r="F124" s="66" t="s">
        <v>79</v>
      </c>
      <c r="G124" s="66" t="s">
        <v>56</v>
      </c>
      <c r="H124" s="68"/>
      <c r="I124" s="99"/>
      <c r="J124" s="88"/>
      <c r="K124" s="74"/>
      <c r="L124" s="69"/>
    </row>
    <row r="125" spans="1:12" s="4" customFormat="1" ht="17.25" customHeight="1" x14ac:dyDescent="0.2">
      <c r="A125" s="75" t="s">
        <v>309</v>
      </c>
      <c r="B125" s="65">
        <v>96</v>
      </c>
      <c r="C125" s="65">
        <v>10089414075</v>
      </c>
      <c r="D125" s="90" t="s">
        <v>70</v>
      </c>
      <c r="E125" s="66" t="s">
        <v>278</v>
      </c>
      <c r="F125" s="66" t="s">
        <v>45</v>
      </c>
      <c r="G125" s="66" t="s">
        <v>46</v>
      </c>
      <c r="H125" s="68"/>
      <c r="I125" s="99"/>
      <c r="J125" s="88"/>
      <c r="K125" s="74"/>
      <c r="L125" s="69"/>
    </row>
    <row r="126" spans="1:12" s="4" customFormat="1" ht="17.25" customHeight="1" x14ac:dyDescent="0.2">
      <c r="A126" s="75" t="s">
        <v>309</v>
      </c>
      <c r="B126" s="71">
        <v>99</v>
      </c>
      <c r="C126" s="71">
        <v>10093607206</v>
      </c>
      <c r="D126" s="90" t="s">
        <v>279</v>
      </c>
      <c r="E126" s="66" t="s">
        <v>280</v>
      </c>
      <c r="F126" s="66" t="s">
        <v>80</v>
      </c>
      <c r="G126" s="66" t="s">
        <v>128</v>
      </c>
      <c r="H126" s="68"/>
      <c r="I126" s="99"/>
      <c r="J126" s="88"/>
      <c r="K126" s="74"/>
      <c r="L126" s="69"/>
    </row>
    <row r="127" spans="1:12" s="4" customFormat="1" ht="17.25" customHeight="1" x14ac:dyDescent="0.2">
      <c r="A127" s="75" t="s">
        <v>309</v>
      </c>
      <c r="B127" s="65">
        <v>104</v>
      </c>
      <c r="C127" s="65">
        <v>10093064410</v>
      </c>
      <c r="D127" s="90" t="s">
        <v>281</v>
      </c>
      <c r="E127" s="66" t="s">
        <v>282</v>
      </c>
      <c r="F127" s="66" t="s">
        <v>80</v>
      </c>
      <c r="G127" s="66" t="s">
        <v>128</v>
      </c>
      <c r="H127" s="68"/>
      <c r="I127" s="99"/>
      <c r="J127" s="88"/>
      <c r="K127" s="74"/>
      <c r="L127" s="69"/>
    </row>
    <row r="128" spans="1:12" s="4" customFormat="1" ht="17.25" customHeight="1" x14ac:dyDescent="0.2">
      <c r="A128" s="75" t="s">
        <v>309</v>
      </c>
      <c r="B128" s="71">
        <v>106</v>
      </c>
      <c r="C128" s="71"/>
      <c r="D128" s="90" t="s">
        <v>283</v>
      </c>
      <c r="E128" s="66" t="s">
        <v>284</v>
      </c>
      <c r="F128" s="66" t="s">
        <v>45</v>
      </c>
      <c r="G128" s="66" t="s">
        <v>163</v>
      </c>
      <c r="H128" s="68"/>
      <c r="I128" s="99"/>
      <c r="J128" s="88"/>
      <c r="K128" s="74"/>
      <c r="L128" s="69"/>
    </row>
    <row r="129" spans="1:12" s="4" customFormat="1" ht="17.25" customHeight="1" x14ac:dyDescent="0.2">
      <c r="A129" s="75" t="s">
        <v>309</v>
      </c>
      <c r="B129" s="65">
        <v>108</v>
      </c>
      <c r="C129" s="65">
        <v>10108865205</v>
      </c>
      <c r="D129" s="90" t="s">
        <v>137</v>
      </c>
      <c r="E129" s="66" t="s">
        <v>138</v>
      </c>
      <c r="F129" s="66" t="s">
        <v>35</v>
      </c>
      <c r="G129" s="66" t="s">
        <v>131</v>
      </c>
      <c r="H129" s="68"/>
      <c r="I129" s="99"/>
      <c r="J129" s="88"/>
      <c r="K129" s="74"/>
      <c r="L129" s="69"/>
    </row>
    <row r="130" spans="1:12" s="4" customFormat="1" ht="17.25" customHeight="1" x14ac:dyDescent="0.2">
      <c r="A130" s="75" t="s">
        <v>309</v>
      </c>
      <c r="B130" s="65">
        <v>121</v>
      </c>
      <c r="C130" s="65">
        <v>10096307139</v>
      </c>
      <c r="D130" s="90" t="s">
        <v>285</v>
      </c>
      <c r="E130" s="66" t="s">
        <v>286</v>
      </c>
      <c r="F130" s="66" t="s">
        <v>79</v>
      </c>
      <c r="G130" s="66" t="s">
        <v>41</v>
      </c>
      <c r="H130" s="68"/>
      <c r="I130" s="99"/>
      <c r="J130" s="88"/>
      <c r="K130" s="74"/>
      <c r="L130" s="69"/>
    </row>
    <row r="131" spans="1:12" s="4" customFormat="1" ht="17.25" customHeight="1" x14ac:dyDescent="0.2">
      <c r="A131" s="75" t="s">
        <v>309</v>
      </c>
      <c r="B131" s="65">
        <v>122</v>
      </c>
      <c r="C131" s="65">
        <v>10112132990</v>
      </c>
      <c r="D131" s="90" t="s">
        <v>287</v>
      </c>
      <c r="E131" s="66" t="s">
        <v>288</v>
      </c>
      <c r="F131" s="66" t="s">
        <v>79</v>
      </c>
      <c r="G131" s="66" t="s">
        <v>41</v>
      </c>
      <c r="H131" s="68"/>
      <c r="I131" s="99"/>
      <c r="J131" s="88"/>
      <c r="K131" s="74"/>
      <c r="L131" s="69"/>
    </row>
    <row r="132" spans="1:12" s="4" customFormat="1" ht="17.25" customHeight="1" x14ac:dyDescent="0.2">
      <c r="A132" s="75" t="s">
        <v>309</v>
      </c>
      <c r="B132" s="71">
        <v>150</v>
      </c>
      <c r="C132" s="71">
        <v>10105029156</v>
      </c>
      <c r="D132" s="90" t="s">
        <v>289</v>
      </c>
      <c r="E132" s="66" t="s">
        <v>290</v>
      </c>
      <c r="F132" s="66" t="s">
        <v>313</v>
      </c>
      <c r="G132" s="66" t="s">
        <v>28</v>
      </c>
      <c r="H132" s="68"/>
      <c r="I132" s="99"/>
      <c r="J132" s="88"/>
      <c r="K132" s="74"/>
      <c r="L132" s="69"/>
    </row>
    <row r="133" spans="1:12" s="4" customFormat="1" ht="17.25" customHeight="1" x14ac:dyDescent="0.2">
      <c r="A133" s="75" t="s">
        <v>309</v>
      </c>
      <c r="B133" s="71">
        <v>158</v>
      </c>
      <c r="C133" s="71">
        <v>10078944745</v>
      </c>
      <c r="D133" s="90" t="s">
        <v>291</v>
      </c>
      <c r="E133" s="66" t="s">
        <v>292</v>
      </c>
      <c r="F133" s="66" t="s">
        <v>35</v>
      </c>
      <c r="G133" s="66" t="s">
        <v>136</v>
      </c>
      <c r="H133" s="68"/>
      <c r="I133" s="99"/>
      <c r="J133" s="88"/>
      <c r="K133" s="74"/>
      <c r="L133" s="69"/>
    </row>
    <row r="134" spans="1:12" s="4" customFormat="1" ht="17.25" customHeight="1" x14ac:dyDescent="0.2">
      <c r="A134" s="75" t="s">
        <v>309</v>
      </c>
      <c r="B134" s="71">
        <v>159</v>
      </c>
      <c r="C134" s="71">
        <v>10091161388</v>
      </c>
      <c r="D134" s="90" t="s">
        <v>293</v>
      </c>
      <c r="E134" s="66" t="s">
        <v>294</v>
      </c>
      <c r="F134" s="66" t="s">
        <v>45</v>
      </c>
      <c r="G134" s="66" t="s">
        <v>136</v>
      </c>
      <c r="H134" s="68"/>
      <c r="I134" s="99"/>
      <c r="J134" s="88"/>
      <c r="K134" s="74"/>
      <c r="L134" s="69"/>
    </row>
    <row r="135" spans="1:12" s="4" customFormat="1" ht="17.25" customHeight="1" x14ac:dyDescent="0.2">
      <c r="A135" s="75" t="s">
        <v>309</v>
      </c>
      <c r="B135" s="65">
        <v>162</v>
      </c>
      <c r="C135" s="65">
        <v>10096431623</v>
      </c>
      <c r="D135" s="90" t="s">
        <v>295</v>
      </c>
      <c r="E135" s="66" t="s">
        <v>296</v>
      </c>
      <c r="F135" s="66" t="s">
        <v>45</v>
      </c>
      <c r="G135" s="66" t="s">
        <v>136</v>
      </c>
      <c r="H135" s="68"/>
      <c r="I135" s="99"/>
      <c r="J135" s="88"/>
      <c r="K135" s="74"/>
      <c r="L135" s="69"/>
    </row>
    <row r="136" spans="1:12" s="4" customFormat="1" ht="17.25" customHeight="1" x14ac:dyDescent="0.2">
      <c r="A136" s="75" t="s">
        <v>309</v>
      </c>
      <c r="B136" s="65">
        <v>161</v>
      </c>
      <c r="C136" s="65">
        <v>10096458194</v>
      </c>
      <c r="D136" s="90" t="s">
        <v>297</v>
      </c>
      <c r="E136" s="66" t="s">
        <v>298</v>
      </c>
      <c r="F136" s="66" t="s">
        <v>45</v>
      </c>
      <c r="G136" s="66" t="s">
        <v>136</v>
      </c>
      <c r="H136" s="68"/>
      <c r="I136" s="99"/>
      <c r="J136" s="88"/>
      <c r="K136" s="74"/>
      <c r="L136" s="69"/>
    </row>
    <row r="137" spans="1:12" s="4" customFormat="1" ht="17.25" customHeight="1" x14ac:dyDescent="0.2">
      <c r="A137" s="76" t="s">
        <v>310</v>
      </c>
      <c r="B137" s="65">
        <v>87</v>
      </c>
      <c r="C137" s="65"/>
      <c r="D137" s="90" t="s">
        <v>299</v>
      </c>
      <c r="E137" s="66" t="s">
        <v>300</v>
      </c>
      <c r="F137" s="66" t="s">
        <v>79</v>
      </c>
      <c r="G137" s="66" t="s">
        <v>60</v>
      </c>
      <c r="H137" s="68"/>
      <c r="I137" s="99"/>
      <c r="J137" s="88"/>
      <c r="K137" s="74"/>
      <c r="L137" s="69"/>
    </row>
    <row r="138" spans="1:12" s="4" customFormat="1" ht="17.25" customHeight="1" x14ac:dyDescent="0.2">
      <c r="A138" s="76" t="s">
        <v>310</v>
      </c>
      <c r="B138" s="71">
        <v>96</v>
      </c>
      <c r="C138" s="71">
        <v>10114801706</v>
      </c>
      <c r="D138" s="90" t="s">
        <v>301</v>
      </c>
      <c r="E138" s="66" t="s">
        <v>302</v>
      </c>
      <c r="F138" s="66" t="s">
        <v>79</v>
      </c>
      <c r="G138" s="66" t="s">
        <v>56</v>
      </c>
      <c r="H138" s="68"/>
      <c r="I138" s="99"/>
      <c r="J138" s="88"/>
      <c r="K138" s="74"/>
      <c r="L138" s="69"/>
    </row>
    <row r="139" spans="1:12" s="4" customFormat="1" ht="17.25" customHeight="1" x14ac:dyDescent="0.2">
      <c r="A139" s="76" t="s">
        <v>310</v>
      </c>
      <c r="B139" s="71">
        <v>109</v>
      </c>
      <c r="C139" s="71">
        <v>10113844739</v>
      </c>
      <c r="D139" s="90" t="s">
        <v>303</v>
      </c>
      <c r="E139" s="66" t="s">
        <v>304</v>
      </c>
      <c r="F139" s="66" t="s">
        <v>45</v>
      </c>
      <c r="G139" s="66" t="s">
        <v>131</v>
      </c>
      <c r="H139" s="68"/>
      <c r="I139" s="99"/>
      <c r="J139" s="88"/>
      <c r="K139" s="74"/>
      <c r="L139" s="69"/>
    </row>
    <row r="140" spans="1:12" s="4" customFormat="1" ht="17.25" customHeight="1" x14ac:dyDescent="0.2">
      <c r="A140" s="76" t="s">
        <v>310</v>
      </c>
      <c r="B140" s="65">
        <v>110</v>
      </c>
      <c r="C140" s="65">
        <v>10113803818</v>
      </c>
      <c r="D140" s="90" t="s">
        <v>305</v>
      </c>
      <c r="E140" s="66" t="s">
        <v>306</v>
      </c>
      <c r="F140" s="66" t="s">
        <v>45</v>
      </c>
      <c r="G140" s="66" t="s">
        <v>131</v>
      </c>
      <c r="H140" s="68"/>
      <c r="I140" s="99"/>
      <c r="J140" s="88"/>
      <c r="K140" s="74"/>
      <c r="L140" s="69"/>
    </row>
    <row r="141" spans="1:12" s="4" customFormat="1" ht="17.25" customHeight="1" thickBot="1" x14ac:dyDescent="0.25">
      <c r="A141" s="77" t="s">
        <v>310</v>
      </c>
      <c r="B141" s="78">
        <v>111</v>
      </c>
      <c r="C141" s="78">
        <v>10114021460</v>
      </c>
      <c r="D141" s="91" t="s">
        <v>307</v>
      </c>
      <c r="E141" s="79" t="s">
        <v>308</v>
      </c>
      <c r="F141" s="79" t="s">
        <v>79</v>
      </c>
      <c r="G141" s="79" t="s">
        <v>131</v>
      </c>
      <c r="H141" s="80"/>
      <c r="I141" s="101"/>
      <c r="J141" s="89"/>
      <c r="K141" s="81"/>
      <c r="L141" s="82"/>
    </row>
    <row r="142" spans="1:12" s="4" customFormat="1" ht="4.5" customHeight="1" thickTop="1" thickBot="1" x14ac:dyDescent="0.25">
      <c r="A142" s="56"/>
      <c r="B142" s="60"/>
      <c r="C142" s="61"/>
      <c r="D142" s="42"/>
      <c r="E142" s="42"/>
      <c r="F142" s="56"/>
      <c r="G142" s="42"/>
      <c r="H142" s="62"/>
      <c r="I142" s="62"/>
      <c r="J142" s="63"/>
      <c r="K142" s="63"/>
      <c r="L142" s="63"/>
    </row>
    <row r="143" spans="1:12" s="4" customFormat="1" ht="18" customHeight="1" thickTop="1" x14ac:dyDescent="0.2">
      <c r="A143" s="123" t="s">
        <v>5</v>
      </c>
      <c r="B143" s="124"/>
      <c r="C143" s="124"/>
      <c r="D143" s="124"/>
      <c r="E143" s="54"/>
      <c r="F143" s="54"/>
      <c r="G143" s="124" t="s">
        <v>6</v>
      </c>
      <c r="H143" s="124"/>
      <c r="I143" s="124"/>
      <c r="J143" s="124"/>
      <c r="K143" s="124"/>
      <c r="L143" s="125"/>
    </row>
    <row r="144" spans="1:12" s="4" customFormat="1" ht="12" customHeight="1" x14ac:dyDescent="0.2">
      <c r="A144" s="29" t="s">
        <v>311</v>
      </c>
      <c r="B144" s="30"/>
      <c r="C144" s="33"/>
      <c r="D144" s="31"/>
      <c r="E144" s="43"/>
      <c r="F144" s="44"/>
      <c r="G144" s="94" t="s">
        <v>36</v>
      </c>
      <c r="H144" s="57">
        <v>21</v>
      </c>
      <c r="I144" s="58"/>
      <c r="J144" s="1"/>
      <c r="K144" s="92" t="s">
        <v>34</v>
      </c>
      <c r="L144" s="55">
        <f>COUNTIF(F23:F141,"ЗМС")</f>
        <v>0</v>
      </c>
    </row>
    <row r="145" spans="1:12" s="4" customFormat="1" ht="12" customHeight="1" x14ac:dyDescent="0.2">
      <c r="A145" s="29" t="s">
        <v>312</v>
      </c>
      <c r="B145" s="8"/>
      <c r="C145" s="34"/>
      <c r="D145" s="23"/>
      <c r="E145" s="45"/>
      <c r="F145" s="46"/>
      <c r="G145" s="94" t="s">
        <v>29</v>
      </c>
      <c r="H145" s="57">
        <f>H146+H151</f>
        <v>119</v>
      </c>
      <c r="I145" s="58"/>
      <c r="J145" s="1"/>
      <c r="K145" s="92" t="s">
        <v>21</v>
      </c>
      <c r="L145" s="55">
        <f>COUNTIF(F23:F141,"МСМК")</f>
        <v>0</v>
      </c>
    </row>
    <row r="146" spans="1:12" s="4" customFormat="1" ht="12" customHeight="1" x14ac:dyDescent="0.2">
      <c r="A146" s="29" t="s">
        <v>81</v>
      </c>
      <c r="B146" s="8"/>
      <c r="C146" s="35"/>
      <c r="D146" s="23"/>
      <c r="E146" s="45"/>
      <c r="F146" s="46"/>
      <c r="G146" s="94" t="s">
        <v>30</v>
      </c>
      <c r="H146" s="57">
        <f>H147+H148+H150</f>
        <v>114</v>
      </c>
      <c r="I146" s="58"/>
      <c r="J146" s="1"/>
      <c r="K146" s="92" t="s">
        <v>24</v>
      </c>
      <c r="L146" s="55">
        <f>COUNTIF(F23:F141,"МС")</f>
        <v>0</v>
      </c>
    </row>
    <row r="147" spans="1:12" s="4" customFormat="1" ht="12" customHeight="1" x14ac:dyDescent="0.2">
      <c r="A147" s="29" t="s">
        <v>321</v>
      </c>
      <c r="B147" s="8"/>
      <c r="C147" s="35"/>
      <c r="D147" s="23"/>
      <c r="G147" s="94" t="s">
        <v>31</v>
      </c>
      <c r="H147" s="57">
        <f>COUNT(A23:A141)</f>
        <v>79</v>
      </c>
      <c r="I147" s="58"/>
      <c r="J147" s="1"/>
      <c r="K147" s="92" t="s">
        <v>35</v>
      </c>
      <c r="L147" s="55">
        <f>COUNTIF(F23:F141,"КМС")</f>
        <v>23</v>
      </c>
    </row>
    <row r="148" spans="1:12" s="4" customFormat="1" ht="12" customHeight="1" x14ac:dyDescent="0.2">
      <c r="A148" s="97"/>
      <c r="B148" s="8"/>
      <c r="C148" s="35"/>
      <c r="D148" s="23"/>
      <c r="E148" s="45"/>
      <c r="F148" s="46"/>
      <c r="G148" s="94" t="s">
        <v>32</v>
      </c>
      <c r="H148" s="57">
        <f>COUNTIF(A23:A141,"НФ")</f>
        <v>35</v>
      </c>
      <c r="I148" s="58"/>
      <c r="J148" s="1"/>
      <c r="K148" s="92" t="s">
        <v>45</v>
      </c>
      <c r="L148" s="55">
        <f>COUNTIF(F23:F141,"1 СР")</f>
        <v>52</v>
      </c>
    </row>
    <row r="149" spans="1:12" s="4" customFormat="1" ht="12" customHeight="1" x14ac:dyDescent="0.2">
      <c r="A149" s="29"/>
      <c r="B149" s="8"/>
      <c r="C149" s="35"/>
      <c r="D149" s="23"/>
      <c r="E149" s="45"/>
      <c r="F149" s="46"/>
      <c r="G149" s="92" t="s">
        <v>320</v>
      </c>
      <c r="H149" s="93">
        <f>COUNTIF(A23:A141,"ЛИМ")</f>
        <v>0</v>
      </c>
      <c r="I149" s="58"/>
      <c r="J149" s="1"/>
      <c r="K149" s="40" t="s">
        <v>79</v>
      </c>
      <c r="L149" s="51">
        <f>COUNTIF(F23:F141,"2 СР")</f>
        <v>34</v>
      </c>
    </row>
    <row r="150" spans="1:12" s="4" customFormat="1" ht="12" customHeight="1" x14ac:dyDescent="0.2">
      <c r="A150" s="29"/>
      <c r="B150" s="8"/>
      <c r="C150" s="8"/>
      <c r="D150" s="23"/>
      <c r="E150" s="45"/>
      <c r="F150" s="46"/>
      <c r="G150" s="94" t="s">
        <v>37</v>
      </c>
      <c r="H150" s="57">
        <f>COUNTIF(A23:A141,"ДСКВ")</f>
        <v>0</v>
      </c>
      <c r="I150" s="58"/>
      <c r="J150" s="1"/>
      <c r="K150" s="40" t="s">
        <v>80</v>
      </c>
      <c r="L150" s="55">
        <f>COUNTIF(F23:F141,"3 СР")</f>
        <v>9</v>
      </c>
    </row>
    <row r="151" spans="1:12" s="4" customFormat="1" ht="12" customHeight="1" x14ac:dyDescent="0.2">
      <c r="A151" s="29"/>
      <c r="B151" s="8"/>
      <c r="C151" s="8"/>
      <c r="D151" s="23"/>
      <c r="E151" s="47"/>
      <c r="F151" s="48"/>
      <c r="G151" s="94" t="s">
        <v>33</v>
      </c>
      <c r="H151" s="57">
        <f>COUNTIF(A23:A141,"НС")</f>
        <v>5</v>
      </c>
      <c r="I151" s="59"/>
      <c r="J151" s="95"/>
      <c r="K151" s="96"/>
      <c r="L151" s="98"/>
    </row>
    <row r="152" spans="1:12" s="4" customFormat="1" ht="6.75" customHeight="1" x14ac:dyDescent="0.2">
      <c r="A152" s="16"/>
      <c r="B152" s="86"/>
      <c r="C152" s="86"/>
      <c r="D152" s="1"/>
      <c r="E152" s="1"/>
      <c r="F152" s="1"/>
      <c r="G152" s="1"/>
      <c r="H152" s="1"/>
      <c r="I152" s="1"/>
      <c r="J152" s="41"/>
      <c r="K152" s="1"/>
      <c r="L152" s="17"/>
    </row>
    <row r="153" spans="1:12" s="4" customFormat="1" ht="15.75" customHeight="1" x14ac:dyDescent="0.2">
      <c r="A153" s="120" t="s">
        <v>3</v>
      </c>
      <c r="B153" s="121"/>
      <c r="C153" s="121"/>
      <c r="D153" s="121"/>
      <c r="E153" s="121" t="s">
        <v>12</v>
      </c>
      <c r="F153" s="121"/>
      <c r="G153" s="121"/>
      <c r="H153" s="121"/>
      <c r="I153" s="121" t="s">
        <v>4</v>
      </c>
      <c r="J153" s="121"/>
      <c r="K153" s="121"/>
      <c r="L153" s="122"/>
    </row>
    <row r="154" spans="1:12" s="4" customFormat="1" ht="9.75" customHeight="1" x14ac:dyDescent="0.2">
      <c r="A154" s="107"/>
      <c r="B154" s="108"/>
      <c r="C154" s="108"/>
      <c r="D154" s="108"/>
      <c r="E154" s="108"/>
      <c r="F154" s="109"/>
      <c r="G154" s="109"/>
      <c r="H154" s="109"/>
      <c r="I154" s="109"/>
      <c r="J154" s="109"/>
      <c r="K154" s="109"/>
      <c r="L154" s="110"/>
    </row>
    <row r="155" spans="1:12" s="4" customFormat="1" ht="9.75" customHeight="1" x14ac:dyDescent="0.2">
      <c r="A155" s="83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5"/>
    </row>
    <row r="156" spans="1:12" s="4" customFormat="1" ht="9.75" customHeight="1" x14ac:dyDescent="0.2">
      <c r="A156" s="83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5"/>
    </row>
    <row r="157" spans="1:12" s="4" customFormat="1" ht="9.75" customHeight="1" x14ac:dyDescent="0.2">
      <c r="A157" s="83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5"/>
    </row>
    <row r="158" spans="1:12" s="4" customFormat="1" ht="9.75" customHeight="1" x14ac:dyDescent="0.2">
      <c r="A158" s="107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11"/>
    </row>
    <row r="159" spans="1:12" s="4" customFormat="1" ht="9.75" customHeight="1" x14ac:dyDescent="0.2">
      <c r="A159" s="107"/>
      <c r="B159" s="108"/>
      <c r="C159" s="108"/>
      <c r="D159" s="108"/>
      <c r="E159" s="108"/>
      <c r="F159" s="112"/>
      <c r="G159" s="112"/>
      <c r="H159" s="112"/>
      <c r="I159" s="112"/>
      <c r="J159" s="112"/>
      <c r="K159" s="112"/>
      <c r="L159" s="113"/>
    </row>
    <row r="160" spans="1:12" s="4" customFormat="1" ht="15.75" customHeight="1" thickBot="1" x14ac:dyDescent="0.25">
      <c r="A160" s="114"/>
      <c r="B160" s="105"/>
      <c r="C160" s="105"/>
      <c r="D160" s="105"/>
      <c r="E160" s="105" t="str">
        <f>G17</f>
        <v>МЕЛЬНИК А.И. (ВК, Г. Краснодар)</v>
      </c>
      <c r="F160" s="105"/>
      <c r="G160" s="105"/>
      <c r="H160" s="105"/>
      <c r="I160" s="105" t="str">
        <f>G18</f>
        <v>ПОПП И.А. (1к., Краснодар)</v>
      </c>
      <c r="J160" s="105"/>
      <c r="K160" s="105"/>
      <c r="L160" s="106"/>
    </row>
    <row r="161" spans="1:12" s="4" customFormat="1" ht="14.25" customHeight="1" thickTop="1" x14ac:dyDescent="0.2">
      <c r="A161" s="1"/>
      <c r="B161" s="13"/>
      <c r="C161" s="13"/>
      <c r="D161" s="1"/>
      <c r="E161" s="1"/>
      <c r="F161" s="1"/>
      <c r="G161" s="1"/>
      <c r="H161" s="1"/>
      <c r="I161" s="1"/>
      <c r="J161" s="41"/>
      <c r="K161" s="1"/>
      <c r="L161" s="1"/>
    </row>
    <row r="169" spans="1:12" ht="9.75" customHeight="1" x14ac:dyDescent="0.2"/>
  </sheetData>
  <mergeCells count="45">
    <mergeCell ref="A13:D13"/>
    <mergeCell ref="A14:D14"/>
    <mergeCell ref="A6:L6"/>
    <mergeCell ref="A7:L7"/>
    <mergeCell ref="A9:L9"/>
    <mergeCell ref="A8:L8"/>
    <mergeCell ref="A12:L12"/>
    <mergeCell ref="A10:L10"/>
    <mergeCell ref="A11:L11"/>
    <mergeCell ref="A1:L1"/>
    <mergeCell ref="A2:L2"/>
    <mergeCell ref="A3:L3"/>
    <mergeCell ref="A4:L4"/>
    <mergeCell ref="A5:L5"/>
    <mergeCell ref="H15:L15"/>
    <mergeCell ref="E21:E22"/>
    <mergeCell ref="A153:D153"/>
    <mergeCell ref="E153:H153"/>
    <mergeCell ref="I153:L153"/>
    <mergeCell ref="F21:F22"/>
    <mergeCell ref="G21:G22"/>
    <mergeCell ref="H21:H22"/>
    <mergeCell ref="A143:D143"/>
    <mergeCell ref="G143:L143"/>
    <mergeCell ref="L21:L22"/>
    <mergeCell ref="A15:G15"/>
    <mergeCell ref="K21:K22"/>
    <mergeCell ref="I21:I22"/>
    <mergeCell ref="H16:L16"/>
    <mergeCell ref="J21:J22"/>
    <mergeCell ref="H17:L17"/>
    <mergeCell ref="H18:L18"/>
    <mergeCell ref="I160:L160"/>
    <mergeCell ref="A154:E154"/>
    <mergeCell ref="F154:L154"/>
    <mergeCell ref="A158:E158"/>
    <mergeCell ref="F158:L158"/>
    <mergeCell ref="A159:E159"/>
    <mergeCell ref="F159:L159"/>
    <mergeCell ref="A160:D160"/>
    <mergeCell ref="E160:H160"/>
    <mergeCell ref="C21:C22"/>
    <mergeCell ref="D21:D22"/>
    <mergeCell ref="A21:A22"/>
    <mergeCell ref="B21:B22"/>
  </mergeCells>
  <conditionalFormatting sqref="B144:B1048576 B1 B6:B7 B9:B11 B16:B22">
    <cfRule type="duplicateValues" dxfId="4" priority="5"/>
  </conditionalFormatting>
  <conditionalFormatting sqref="B2">
    <cfRule type="duplicateValues" dxfId="3" priority="4"/>
  </conditionalFormatting>
  <conditionalFormatting sqref="B3">
    <cfRule type="duplicateValues" dxfId="2" priority="3"/>
  </conditionalFormatting>
  <conditionalFormatting sqref="B4">
    <cfRule type="duplicateValues" dxfId="1" priority="2"/>
  </conditionalFormatting>
  <conditionalFormatting sqref="G150:G151 G144:G148">
    <cfRule type="duplicateValues" dxfId="0" priority="12"/>
  </conditionalFormatting>
  <printOptions horizontalCentered="1"/>
  <pageMargins left="0.196850393700787" right="0.196850393700787" top="0.90551181102362199" bottom="0.86614173228346503" header="0.15748031496063" footer="0.118110236220472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2020-11-13T01:28:07Z</cp:lastPrinted>
  <dcterms:created xsi:type="dcterms:W3CDTF">1996-10-08T23:32:33Z</dcterms:created>
  <dcterms:modified xsi:type="dcterms:W3CDTF">2021-07-08T19:39:15Z</dcterms:modified>
</cp:coreProperties>
</file>